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andovalp\"/>
    </mc:Choice>
  </mc:AlternateContent>
  <bookViews>
    <workbookView xWindow="0" yWindow="0" windowWidth="28800" windowHeight="12135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E53" i="4" l="1"/>
  <c r="H53" i="4" s="1"/>
  <c r="E52" i="4"/>
  <c r="H52" i="4" s="1"/>
  <c r="E51" i="4"/>
  <c r="H51" i="4" s="1"/>
  <c r="E50" i="4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G80" i="4" l="1"/>
  <c r="F80" i="4"/>
  <c r="D80" i="4"/>
  <c r="E79" i="4"/>
  <c r="H79" i="4" s="1"/>
  <c r="E78" i="4"/>
  <c r="H78" i="4" s="1"/>
  <c r="E77" i="4"/>
  <c r="H77" i="4" s="1"/>
  <c r="E76" i="4"/>
  <c r="H76" i="4" s="1"/>
  <c r="E75" i="4"/>
  <c r="H75" i="4" s="1"/>
  <c r="E74" i="4"/>
  <c r="H74" i="4" s="1"/>
  <c r="E73" i="4"/>
  <c r="H73" i="4" s="1"/>
  <c r="C80" i="4"/>
  <c r="G66" i="4"/>
  <c r="F66" i="4"/>
  <c r="E65" i="4"/>
  <c r="H65" i="4" s="1"/>
  <c r="E64" i="4"/>
  <c r="H64" i="4" s="1"/>
  <c r="E63" i="4"/>
  <c r="H63" i="4" s="1"/>
  <c r="E62" i="4"/>
  <c r="H62" i="4" s="1"/>
  <c r="D66" i="4"/>
  <c r="C66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55" i="4"/>
  <c r="F55" i="4"/>
  <c r="D55" i="4"/>
  <c r="C55" i="4"/>
  <c r="H66" i="4" l="1"/>
  <c r="H80" i="4"/>
  <c r="E66" i="4"/>
  <c r="E80" i="4"/>
  <c r="H55" i="4"/>
  <c r="E55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E10" i="6"/>
  <c r="H10" i="6" s="1"/>
  <c r="E11" i="6"/>
  <c r="E12" i="6"/>
  <c r="H75" i="6"/>
  <c r="H67" i="6"/>
  <c r="H63" i="6"/>
  <c r="H59" i="6"/>
  <c r="H55" i="6"/>
  <c r="H39" i="6"/>
  <c r="H35" i="6"/>
  <c r="H12" i="6"/>
  <c r="H11" i="6"/>
  <c r="H9" i="6"/>
  <c r="E76" i="6"/>
  <c r="H76" i="6" s="1"/>
  <c r="E75" i="6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E66" i="6"/>
  <c r="H66" i="6" s="1"/>
  <c r="E64" i="6"/>
  <c r="H64" i="6" s="1"/>
  <c r="E63" i="6"/>
  <c r="E62" i="6"/>
  <c r="H62" i="6" s="1"/>
  <c r="E61" i="6"/>
  <c r="H61" i="6" s="1"/>
  <c r="E60" i="6"/>
  <c r="H60" i="6" s="1"/>
  <c r="E59" i="6"/>
  <c r="E58" i="6"/>
  <c r="H58" i="6" s="1"/>
  <c r="E56" i="6"/>
  <c r="H56" i="6" s="1"/>
  <c r="E55" i="6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E38" i="6"/>
  <c r="H38" i="6" s="1"/>
  <c r="E37" i="6"/>
  <c r="H37" i="6" s="1"/>
  <c r="E36" i="6"/>
  <c r="H36" i="6" s="1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E57" i="6" s="1"/>
  <c r="H57" i="6" s="1"/>
  <c r="D53" i="6"/>
  <c r="D43" i="6"/>
  <c r="D33" i="6"/>
  <c r="D23" i="6"/>
  <c r="D13" i="6"/>
  <c r="D5" i="6"/>
  <c r="C69" i="6"/>
  <c r="C65" i="6"/>
  <c r="C57" i="6"/>
  <c r="C53" i="6"/>
  <c r="E53" i="6" s="1"/>
  <c r="C43" i="6"/>
  <c r="C33" i="6"/>
  <c r="C23" i="6"/>
  <c r="C13" i="6"/>
  <c r="C5" i="6"/>
  <c r="E69" i="6" l="1"/>
  <c r="H69" i="6"/>
  <c r="E65" i="6"/>
  <c r="H65" i="6" s="1"/>
  <c r="H53" i="6"/>
  <c r="E43" i="6"/>
  <c r="H43" i="6" s="1"/>
  <c r="E33" i="6"/>
  <c r="H33" i="6" s="1"/>
  <c r="E23" i="6"/>
  <c r="H23" i="6" s="1"/>
  <c r="G77" i="6"/>
  <c r="E13" i="6"/>
  <c r="H13" i="6" s="1"/>
  <c r="C77" i="6"/>
  <c r="D77" i="6"/>
  <c r="E5" i="6"/>
  <c r="F77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<sst xmlns="http://schemas.openxmlformats.org/spreadsheetml/2006/main" count="244" uniqueCount="181">
  <si>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</si>
  <si>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</si>
  <si>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</si>
  <si>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</si>
  <si>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</si>
  <si>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</si>
  <si>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</si>
  <si>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</si>
  <si>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</si>
  <si>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</si>
  <si>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</si>
  <si>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</si>
  <si>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</si>
  <si>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</si>
  <si>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</si>
  <si>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</si>
  <si>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</si>
  <si>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</si>
  <si>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</si>
  <si>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</si>
  <si>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</si>
  <si>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</si>
  <si>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</si>
  <si>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</si>
  <si>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</si>
  <si>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</si>
  <si>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</si>
  <si>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</si>
  <si>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</si>
  <si>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</si>
  <si>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</si>
  <si>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</si>
  <si>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</si>
  <si>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</si>
  <si>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</si>
  <si>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</si>
  <si>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</si>
  <si>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</si>
  <si>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</si>
  <si>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</si>
  <si>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</si>
  <si>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</si>
  <si>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</si>
  <si>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</si>
  <si>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</si>
  <si>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</si>
  <si>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</si>
  <si>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</si>
  <si>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</si>
  <si>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</si>
  <si>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</si>
  <si>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</si>
  <si>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</si>
  <si>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</si>
  <si>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</si>
  <si>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</si>
  <si>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</si>
  <si>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</si>
  <si>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</si>
  <si>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</si>
  <si>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</si>
  <si>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</si>
  <si>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</si>
  <si>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</si>
  <si>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</si>
  <si>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</si>
  <si>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</si>
  <si>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</si>
  <si>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</si>
  <si>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</si>
  <si>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</si>
  <si>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</si>
  <si>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</si>
  <si>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</si>
  <si>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</si>
  <si>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</si>
  <si>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</si>
  <si>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</si>
  <si>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</si>
  <si>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</si>
  <si>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</si>
  <si>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</si>
  <si>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</si>
  <si>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</si>
  <si>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</si>
  <si>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</si>
  <si>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</si>
  <si>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</si>
  <si>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</si>
  <si>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</si>
  <si>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</si>
  <si>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</si>
  <si>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</si>
  <si>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</si>
  <si>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</si>
  <si>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</si>
  <si>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</si>
  <si>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</si>
  <si>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</si>
  <si>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</si>
  <si>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</si>
  <si>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</si>
  <si>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</si>
  <si>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</si>
  <si>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</si>
  <si>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</si>
  <si>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</si>
  <si>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</si>
  <si>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</si>
  <si>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</si>
  <si>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</si>
  <si>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</si>
  <si>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</si>
  <si>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</si>
  <si>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</si>
  <si>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</si>
  <si>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</si>
  <si>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</si>
  <si>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</si>
  <si>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</si>
  <si>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</si>
  <si>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</si>
  <si>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</si>
  <si>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</si>
  <si>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</si>
  <si>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</si>
  <si>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</si>
  <si>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</si>
  <si>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</si>
  <si>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Municipio de Romita, Gto.
Estado Analítico del Ejercicio del Presupuesto de Egresos
Clasificación por Objeto del Gasto (Capítulo y Concepto)
Del 1 de Enero al 30 de Septiembre de 2021</t>
  </si>
  <si>
    <t>Municipio de Romita, Gto.
Estado Analítico del Ejercicio del Presupuesto de Egresos
Clasificación Económica (por Tipo de Gasto)
Del 1 de Enero al 30 de Septiembre de 2021</t>
  </si>
  <si>
    <t>31111-1002 PRESIDENTE</t>
  </si>
  <si>
    <t>31111-1003 SINDICATURA</t>
  </si>
  <si>
    <t>31111-1004 REGIDURÍA</t>
  </si>
  <si>
    <t>31111-1101 SECRETARÍA DEL H. AYUNTAMIENT</t>
  </si>
  <si>
    <t>31111-1102 FISCALIZACIÓN</t>
  </si>
  <si>
    <t>31111-1103 COMUNICACIÓN SOCIAL</t>
  </si>
  <si>
    <t>31111-1201 TESORERÍA MUNICIPAL</t>
  </si>
  <si>
    <t>31111-1203 ADQUISICIONES Y CONTROL DE BI</t>
  </si>
  <si>
    <t>31111-1302 JUZGADO ADMINISTRATIVO</t>
  </si>
  <si>
    <t>31111-1303 ATENCIÓN A MIGRANTES</t>
  </si>
  <si>
    <t>31111-1401 CONTRALORÍA MUNICIPAL</t>
  </si>
  <si>
    <t>31111-1501 PRESIDENCIA MUNICIPAL</t>
  </si>
  <si>
    <t>31111-1502 SECRETARÍA PARTICULAR</t>
  </si>
  <si>
    <t>31111-1503 INFORMÁTICA (SISTEMAS)</t>
  </si>
  <si>
    <t>31111-1504 VERIFICACIÓN SANITARIA</t>
  </si>
  <si>
    <t>31111-1505 DIRECCIÓN JURIDICA (COORDINAC</t>
  </si>
  <si>
    <t>31111-1506 EVENTOS ESPECIALES</t>
  </si>
  <si>
    <t>31111-1601 DESARROLLO INSTITUCIONAL</t>
  </si>
  <si>
    <t>31111-1702 EDUCACIÓN</t>
  </si>
  <si>
    <t>31111-1703 BIBLIOTECAS PÚBLICAS MUNICIPA</t>
  </si>
  <si>
    <t>31111-1801 CASA DE LA CULTURA</t>
  </si>
  <si>
    <t>31111-1901 COMUDAJ</t>
  </si>
  <si>
    <t>31111-2002 SEGURIDAD PÚBLICA</t>
  </si>
  <si>
    <t>31111-2003 TRÁNSITO Y VIALIDAD</t>
  </si>
  <si>
    <t>31111-2004 RECLUSORIO</t>
  </si>
  <si>
    <t>31111-2005 PROTECCION CIVIL</t>
  </si>
  <si>
    <t>31111-2101 DESARROLLO URBANO Y ECOLOGÍA</t>
  </si>
  <si>
    <t>31111-2301 SERVICIOS PÚBLICOS MUNICIPALE</t>
  </si>
  <si>
    <t>31111-2302 ALUMBRADO PÚBLICO</t>
  </si>
  <si>
    <t>31111-2303 RASTRO MUNICIPAL</t>
  </si>
  <si>
    <t>31111-2304 PARQUES Y JARDINES</t>
  </si>
  <si>
    <t>31111-2305 LIMPIA</t>
  </si>
  <si>
    <t>31111-2306 PLAZAS Y MERCADOS</t>
  </si>
  <si>
    <t>31111-2307 PANTEONES</t>
  </si>
  <si>
    <t>31111-2401 UNIDAD DE ACCESO A LA INFORMA</t>
  </si>
  <si>
    <t>31111-2501 OBRAS PÚBLICAS</t>
  </si>
  <si>
    <t>31111-2601 DESARROLLO SOCIAL</t>
  </si>
  <si>
    <t>31111-2701 DESARROLLO RURAL</t>
  </si>
  <si>
    <t>31111-2801 INSTITUTO MUNICIPAL DE LA MUJ</t>
  </si>
  <si>
    <t>31111-2901 DIRECCIÓN DE PLANEACIÓN</t>
  </si>
  <si>
    <t>31111-3603 DESARROLLO AGROPECUARIO</t>
  </si>
  <si>
    <t>31111-3604 TURISMO</t>
  </si>
  <si>
    <t>31111-3605 DESARROLLO ECONOMICO</t>
  </si>
  <si>
    <t>31111-3606 CATASTRO E IMPUESTOS</t>
  </si>
  <si>
    <t>31111-3607 BACHEO</t>
  </si>
  <si>
    <t>31111-3608 GESTION COMUNITARIA</t>
  </si>
  <si>
    <t>31111-3609 DESARROLLO RURAL Y AGROPECUAR</t>
  </si>
  <si>
    <t>31111-1701 EDUCACIÓN Y BIBLIOTECAS PÚBLI</t>
  </si>
  <si>
    <t>Municipio de Romita, Gto.
Estado Analítico del Ejercicio del Presupuesto de Egresos
Clasificación Administrativa
Del 1 de Enero al 30 de Septiembre de 2021</t>
  </si>
  <si>
    <t>Municipio de Romita, Gto.
Estado Analítico del Ejercicio del Presupuesto de Egresos
Clasificación Funcional (Finalidad y Función)
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</si>
</sst>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workbookViewId="0">
      <selection activeCell="I26" sqref="I26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1" t="s">
        <v>129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9" t="s">
        <v>59</v>
      </c>
      <c r="B5" s="6"/>
      <c r="C5" s="34">
        <f>SUM(C6:C12)</f>
        <v>108130792.65000001</v>
      </c>
      <c r="D5" s="34">
        <f>SUM(D6:D12)</f>
        <v>-4248815.8899999997</v>
      </c>
      <c r="E5" s="34">
        <f>C5+D5</f>
        <v>103881976.76000001</v>
      </c>
      <c r="F5" s="34">
        <f>SUM(F6:F12)</f>
        <v>67941096.650000006</v>
      </c>
      <c r="G5" s="34">
        <f>SUM(G6:G12)</f>
        <v>67062967.24000001</v>
      </c>
      <c r="H5" s="34">
        <f>E5-F5</f>
        <v>35940880.109999999</v>
      </c>
    </row>
    <row r="6" spans="1:8" x14ac:dyDescent="0.2">
      <c r="A6" s="28">
        <v>1100</v>
      </c>
      <c r="B6" s="10" t="s">
        <v>68</v>
      </c>
      <c r="C6" s="12">
        <v>59254934.719999999</v>
      </c>
      <c r="D6" s="12">
        <v>-6899948.3300000001</v>
      </c>
      <c r="E6" s="12">
        <f t="shared" ref="E6:E69" si="0">C6+D6</f>
        <v>52354986.390000001</v>
      </c>
      <c r="F6" s="12">
        <v>37215269.829999998</v>
      </c>
      <c r="G6" s="12">
        <v>37215269.829999998</v>
      </c>
      <c r="H6" s="12">
        <f t="shared" ref="H6:H69" si="1">E6-F6</f>
        <v>15139716.560000002</v>
      </c>
    </row>
    <row r="7" spans="1:8" x14ac:dyDescent="0.2">
      <c r="A7" s="28">
        <v>1200</v>
      </c>
      <c r="B7" s="10" t="s">
        <v>69</v>
      </c>
      <c r="C7" s="12">
        <v>7031414.8099999996</v>
      </c>
      <c r="D7" s="12">
        <v>5964238.5099999998</v>
      </c>
      <c r="E7" s="12">
        <f t="shared" si="0"/>
        <v>12995653.32</v>
      </c>
      <c r="F7" s="12">
        <v>8501122.3800000008</v>
      </c>
      <c r="G7" s="12">
        <v>8501122.3800000008</v>
      </c>
      <c r="H7" s="12">
        <f t="shared" si="1"/>
        <v>4494530.9399999995</v>
      </c>
    </row>
    <row r="8" spans="1:8" x14ac:dyDescent="0.2">
      <c r="A8" s="28">
        <v>1300</v>
      </c>
      <c r="B8" s="10" t="s">
        <v>70</v>
      </c>
      <c r="C8" s="12">
        <v>10023054.48</v>
      </c>
      <c r="D8" s="12">
        <v>394428.61</v>
      </c>
      <c r="E8" s="12">
        <f t="shared" si="0"/>
        <v>10417483.09</v>
      </c>
      <c r="F8" s="12">
        <v>531508.84</v>
      </c>
      <c r="G8" s="12">
        <v>531508.84</v>
      </c>
      <c r="H8" s="12">
        <f t="shared" si="1"/>
        <v>9885974.25</v>
      </c>
    </row>
    <row r="9" spans="1:8" x14ac:dyDescent="0.2">
      <c r="A9" s="28">
        <v>1400</v>
      </c>
      <c r="B9" s="10" t="s">
        <v>34</v>
      </c>
      <c r="C9" s="12">
        <v>13863417.25</v>
      </c>
      <c r="D9" s="12">
        <v>-4211707.5</v>
      </c>
      <c r="E9" s="12">
        <f t="shared" si="0"/>
        <v>9651709.75</v>
      </c>
      <c r="F9" s="12">
        <v>8863062.5999999996</v>
      </c>
      <c r="G9" s="12">
        <v>8863062.5999999996</v>
      </c>
      <c r="H9" s="12">
        <f t="shared" si="1"/>
        <v>788647.15000000037</v>
      </c>
    </row>
    <row r="10" spans="1:8" x14ac:dyDescent="0.2">
      <c r="A10" s="28">
        <v>1500</v>
      </c>
      <c r="B10" s="10" t="s">
        <v>71</v>
      </c>
      <c r="C10" s="12">
        <v>17957971.390000001</v>
      </c>
      <c r="D10" s="12">
        <v>504172.82</v>
      </c>
      <c r="E10" s="12">
        <f t="shared" si="0"/>
        <v>18462144.210000001</v>
      </c>
      <c r="F10" s="12">
        <v>12830133</v>
      </c>
      <c r="G10" s="12">
        <v>11952003.59</v>
      </c>
      <c r="H10" s="12">
        <f t="shared" si="1"/>
        <v>5632011.2100000009</v>
      </c>
    </row>
    <row r="11" spans="1:8" x14ac:dyDescent="0.2">
      <c r="A11" s="28">
        <v>1600</v>
      </c>
      <c r="B11" s="10" t="s">
        <v>35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28">
        <v>1700</v>
      </c>
      <c r="B12" s="10" t="s">
        <v>72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29" t="s">
        <v>60</v>
      </c>
      <c r="B13" s="6"/>
      <c r="C13" s="35">
        <f>SUM(C14:C22)</f>
        <v>8716905.0899999999</v>
      </c>
      <c r="D13" s="35">
        <f>SUM(D14:D22)</f>
        <v>4390832.05</v>
      </c>
      <c r="E13" s="35">
        <f t="shared" si="0"/>
        <v>13107737.140000001</v>
      </c>
      <c r="F13" s="35">
        <f>SUM(F14:F22)</f>
        <v>8653045.8699999992</v>
      </c>
      <c r="G13" s="35">
        <f>SUM(G14:G22)</f>
        <v>8653045.8699999992</v>
      </c>
      <c r="H13" s="35">
        <f t="shared" si="1"/>
        <v>4454691.2700000014</v>
      </c>
    </row>
    <row r="14" spans="1:8" x14ac:dyDescent="0.2">
      <c r="A14" s="28">
        <v>2100</v>
      </c>
      <c r="B14" s="10" t="s">
        <v>73</v>
      </c>
      <c r="C14" s="12">
        <v>1853091.06</v>
      </c>
      <c r="D14" s="12">
        <v>824000</v>
      </c>
      <c r="E14" s="12">
        <f t="shared" si="0"/>
        <v>2677091.06</v>
      </c>
      <c r="F14" s="12">
        <v>1328205.44</v>
      </c>
      <c r="G14" s="12">
        <v>1328205.44</v>
      </c>
      <c r="H14" s="12">
        <f t="shared" si="1"/>
        <v>1348885.62</v>
      </c>
    </row>
    <row r="15" spans="1:8" x14ac:dyDescent="0.2">
      <c r="A15" s="28">
        <v>2200</v>
      </c>
      <c r="B15" s="10" t="s">
        <v>74</v>
      </c>
      <c r="C15" s="12">
        <v>698110.62</v>
      </c>
      <c r="D15" s="12">
        <v>85282.01</v>
      </c>
      <c r="E15" s="12">
        <f t="shared" si="0"/>
        <v>783392.63</v>
      </c>
      <c r="F15" s="12">
        <v>513396.85</v>
      </c>
      <c r="G15" s="12">
        <v>513396.85</v>
      </c>
      <c r="H15" s="12">
        <f t="shared" si="1"/>
        <v>269995.78000000003</v>
      </c>
    </row>
    <row r="16" spans="1:8" x14ac:dyDescent="0.2">
      <c r="A16" s="28">
        <v>2300</v>
      </c>
      <c r="B16" s="10" t="s">
        <v>75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12">
        <f t="shared" si="1"/>
        <v>0</v>
      </c>
    </row>
    <row r="17" spans="1:8" x14ac:dyDescent="0.2">
      <c r="A17" s="28">
        <v>2400</v>
      </c>
      <c r="B17" s="10" t="s">
        <v>76</v>
      </c>
      <c r="C17" s="12">
        <v>1080041.53</v>
      </c>
      <c r="D17" s="12">
        <v>1474293.01</v>
      </c>
      <c r="E17" s="12">
        <f t="shared" si="0"/>
        <v>2554334.54</v>
      </c>
      <c r="F17" s="12">
        <v>1425241.27</v>
      </c>
      <c r="G17" s="12">
        <v>1425241.27</v>
      </c>
      <c r="H17" s="12">
        <f t="shared" si="1"/>
        <v>1129093.27</v>
      </c>
    </row>
    <row r="18" spans="1:8" x14ac:dyDescent="0.2">
      <c r="A18" s="28">
        <v>2500</v>
      </c>
      <c r="B18" s="10" t="s">
        <v>77</v>
      </c>
      <c r="C18" s="12">
        <v>94000</v>
      </c>
      <c r="D18" s="12">
        <v>0</v>
      </c>
      <c r="E18" s="12">
        <f t="shared" si="0"/>
        <v>94000</v>
      </c>
      <c r="F18" s="12">
        <v>36264.129999999997</v>
      </c>
      <c r="G18" s="12">
        <v>36264.129999999997</v>
      </c>
      <c r="H18" s="12">
        <f t="shared" si="1"/>
        <v>57735.87</v>
      </c>
    </row>
    <row r="19" spans="1:8" x14ac:dyDescent="0.2">
      <c r="A19" s="28">
        <v>2600</v>
      </c>
      <c r="B19" s="10" t="s">
        <v>78</v>
      </c>
      <c r="C19" s="12">
        <v>3358538.44</v>
      </c>
      <c r="D19" s="12">
        <v>1708512.55</v>
      </c>
      <c r="E19" s="12">
        <f t="shared" si="0"/>
        <v>5067050.99</v>
      </c>
      <c r="F19" s="12">
        <v>4602429.7699999996</v>
      </c>
      <c r="G19" s="12">
        <v>4602429.7699999996</v>
      </c>
      <c r="H19" s="12">
        <f t="shared" si="1"/>
        <v>464621.22000000067</v>
      </c>
    </row>
    <row r="20" spans="1:8" x14ac:dyDescent="0.2">
      <c r="A20" s="28">
        <v>2700</v>
      </c>
      <c r="B20" s="10" t="s">
        <v>79</v>
      </c>
      <c r="C20" s="12">
        <v>98842.68</v>
      </c>
      <c r="D20" s="12">
        <v>314283.09999999998</v>
      </c>
      <c r="E20" s="12">
        <f t="shared" si="0"/>
        <v>413125.77999999997</v>
      </c>
      <c r="F20" s="12">
        <v>374125.78</v>
      </c>
      <c r="G20" s="12">
        <v>374125.78</v>
      </c>
      <c r="H20" s="12">
        <f t="shared" si="1"/>
        <v>38999.999999999942</v>
      </c>
    </row>
    <row r="21" spans="1:8" x14ac:dyDescent="0.2">
      <c r="A21" s="28">
        <v>2800</v>
      </c>
      <c r="B21" s="10" t="s">
        <v>80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81</v>
      </c>
      <c r="C22" s="12">
        <v>1534280.76</v>
      </c>
      <c r="D22" s="12">
        <v>-15538.62</v>
      </c>
      <c r="E22" s="12">
        <f t="shared" si="0"/>
        <v>1518742.14</v>
      </c>
      <c r="F22" s="12">
        <v>373382.63</v>
      </c>
      <c r="G22" s="12">
        <v>373382.63</v>
      </c>
      <c r="H22" s="12">
        <f t="shared" si="1"/>
        <v>1145359.5099999998</v>
      </c>
    </row>
    <row r="23" spans="1:8" x14ac:dyDescent="0.2">
      <c r="A23" s="29" t="s">
        <v>61</v>
      </c>
      <c r="B23" s="6"/>
      <c r="C23" s="35">
        <f>SUM(C24:C32)</f>
        <v>15929245.969999999</v>
      </c>
      <c r="D23" s="35">
        <f>SUM(D24:D32)</f>
        <v>5863455.54</v>
      </c>
      <c r="E23" s="35">
        <f t="shared" si="0"/>
        <v>21792701.509999998</v>
      </c>
      <c r="F23" s="35">
        <f>SUM(F24:F32)</f>
        <v>16228382.34</v>
      </c>
      <c r="G23" s="35">
        <f>SUM(G24:G32)</f>
        <v>16347339.27</v>
      </c>
      <c r="H23" s="35">
        <f t="shared" si="1"/>
        <v>5564319.1699999981</v>
      </c>
    </row>
    <row r="24" spans="1:8" x14ac:dyDescent="0.2">
      <c r="A24" s="28">
        <v>3100</v>
      </c>
      <c r="B24" s="10" t="s">
        <v>82</v>
      </c>
      <c r="C24" s="12">
        <v>6500329.7199999997</v>
      </c>
      <c r="D24" s="12">
        <v>17167.39</v>
      </c>
      <c r="E24" s="12">
        <f t="shared" si="0"/>
        <v>6517497.1099999994</v>
      </c>
      <c r="F24" s="12">
        <v>5645448.7300000004</v>
      </c>
      <c r="G24" s="12">
        <v>5626276.25</v>
      </c>
      <c r="H24" s="12">
        <f t="shared" si="1"/>
        <v>872048.37999999896</v>
      </c>
    </row>
    <row r="25" spans="1:8" x14ac:dyDescent="0.2">
      <c r="A25" s="28">
        <v>3200</v>
      </c>
      <c r="B25" s="10" t="s">
        <v>83</v>
      </c>
      <c r="C25" s="12">
        <v>1530303.51</v>
      </c>
      <c r="D25" s="12">
        <v>318550</v>
      </c>
      <c r="E25" s="12">
        <f t="shared" si="0"/>
        <v>1848853.51</v>
      </c>
      <c r="F25" s="12">
        <v>1540599.76</v>
      </c>
      <c r="G25" s="12">
        <v>1000599.76</v>
      </c>
      <c r="H25" s="12">
        <f t="shared" si="1"/>
        <v>308253.75</v>
      </c>
    </row>
    <row r="26" spans="1:8" x14ac:dyDescent="0.2">
      <c r="A26" s="28">
        <v>3300</v>
      </c>
      <c r="B26" s="10" t="s">
        <v>84</v>
      </c>
      <c r="C26" s="12">
        <v>929366.76</v>
      </c>
      <c r="D26" s="12">
        <v>2947134.84</v>
      </c>
      <c r="E26" s="12">
        <f t="shared" si="0"/>
        <v>3876501.5999999996</v>
      </c>
      <c r="F26" s="12">
        <v>2388412.36</v>
      </c>
      <c r="G26" s="12">
        <v>2388412.36</v>
      </c>
      <c r="H26" s="12">
        <f t="shared" si="1"/>
        <v>1488089.2399999998</v>
      </c>
    </row>
    <row r="27" spans="1:8" x14ac:dyDescent="0.2">
      <c r="A27" s="28">
        <v>3400</v>
      </c>
      <c r="B27" s="10" t="s">
        <v>85</v>
      </c>
      <c r="C27" s="12">
        <v>730000</v>
      </c>
      <c r="D27" s="12">
        <v>-519282.28</v>
      </c>
      <c r="E27" s="12">
        <f t="shared" si="0"/>
        <v>210717.71999999997</v>
      </c>
      <c r="F27" s="12">
        <v>36760.83</v>
      </c>
      <c r="G27" s="12">
        <v>36760.83</v>
      </c>
      <c r="H27" s="12">
        <f t="shared" si="1"/>
        <v>173956.88999999996</v>
      </c>
    </row>
    <row r="28" spans="1:8" x14ac:dyDescent="0.2">
      <c r="A28" s="28">
        <v>3500</v>
      </c>
      <c r="B28" s="10" t="s">
        <v>86</v>
      </c>
      <c r="C28" s="12">
        <v>3235466.14</v>
      </c>
      <c r="D28" s="12">
        <v>1611890.13</v>
      </c>
      <c r="E28" s="12">
        <f t="shared" si="0"/>
        <v>4847356.2699999996</v>
      </c>
      <c r="F28" s="12">
        <v>3746724.06</v>
      </c>
      <c r="G28" s="12">
        <v>3746724.06</v>
      </c>
      <c r="H28" s="12">
        <f t="shared" si="1"/>
        <v>1100632.2099999995</v>
      </c>
    </row>
    <row r="29" spans="1:8" x14ac:dyDescent="0.2">
      <c r="A29" s="28">
        <v>3600</v>
      </c>
      <c r="B29" s="10" t="s">
        <v>87</v>
      </c>
      <c r="C29" s="12">
        <v>212507.37</v>
      </c>
      <c r="D29" s="12">
        <v>850000</v>
      </c>
      <c r="E29" s="12">
        <f t="shared" si="0"/>
        <v>1062507.3700000001</v>
      </c>
      <c r="F29" s="12">
        <v>1027316.33</v>
      </c>
      <c r="G29" s="12">
        <v>1027316.33</v>
      </c>
      <c r="H29" s="12">
        <f t="shared" si="1"/>
        <v>35191.040000000154</v>
      </c>
    </row>
    <row r="30" spans="1:8" x14ac:dyDescent="0.2">
      <c r="A30" s="28">
        <v>3700</v>
      </c>
      <c r="B30" s="10" t="s">
        <v>88</v>
      </c>
      <c r="C30" s="12">
        <v>282781.87</v>
      </c>
      <c r="D30" s="12">
        <v>-6183.95</v>
      </c>
      <c r="E30" s="12">
        <f t="shared" si="0"/>
        <v>276597.92</v>
      </c>
      <c r="F30" s="12">
        <v>153385.23000000001</v>
      </c>
      <c r="G30" s="12">
        <v>153385.23000000001</v>
      </c>
      <c r="H30" s="12">
        <f t="shared" si="1"/>
        <v>123212.68999999997</v>
      </c>
    </row>
    <row r="31" spans="1:8" x14ac:dyDescent="0.2">
      <c r="A31" s="28">
        <v>3800</v>
      </c>
      <c r="B31" s="10" t="s">
        <v>89</v>
      </c>
      <c r="C31" s="12">
        <v>1728490.6</v>
      </c>
      <c r="D31" s="12">
        <v>115050</v>
      </c>
      <c r="E31" s="12">
        <f t="shared" si="0"/>
        <v>1843540.6</v>
      </c>
      <c r="F31" s="12">
        <v>1300314.04</v>
      </c>
      <c r="G31" s="12">
        <v>1300314.04</v>
      </c>
      <c r="H31" s="12">
        <f t="shared" si="1"/>
        <v>543226.56000000006</v>
      </c>
    </row>
    <row r="32" spans="1:8" x14ac:dyDescent="0.2">
      <c r="A32" s="28">
        <v>3900</v>
      </c>
      <c r="B32" s="10" t="s">
        <v>18</v>
      </c>
      <c r="C32" s="12">
        <v>780000</v>
      </c>
      <c r="D32" s="12">
        <v>529129.41</v>
      </c>
      <c r="E32" s="12">
        <f t="shared" si="0"/>
        <v>1309129.4100000001</v>
      </c>
      <c r="F32" s="12">
        <v>389421</v>
      </c>
      <c r="G32" s="12">
        <v>1067550.4099999999</v>
      </c>
      <c r="H32" s="12">
        <f t="shared" si="1"/>
        <v>919708.41000000015</v>
      </c>
    </row>
    <row r="33" spans="1:8" x14ac:dyDescent="0.2">
      <c r="A33" s="29" t="s">
        <v>62</v>
      </c>
      <c r="B33" s="6"/>
      <c r="C33" s="35">
        <f>SUM(C34:C42)</f>
        <v>17588463.149999999</v>
      </c>
      <c r="D33" s="35">
        <f>SUM(D34:D42)</f>
        <v>20683235.16</v>
      </c>
      <c r="E33" s="35">
        <f t="shared" si="0"/>
        <v>38271698.310000002</v>
      </c>
      <c r="F33" s="35">
        <f>SUM(F34:F42)</f>
        <v>30131912.879999999</v>
      </c>
      <c r="G33" s="35">
        <f>SUM(G34:G42)</f>
        <v>30215912.879999999</v>
      </c>
      <c r="H33" s="35">
        <f t="shared" si="1"/>
        <v>8139785.4300000034</v>
      </c>
    </row>
    <row r="34" spans="1:8" x14ac:dyDescent="0.2">
      <c r="A34" s="28">
        <v>4100</v>
      </c>
      <c r="B34" s="10" t="s">
        <v>90</v>
      </c>
      <c r="C34" s="12">
        <v>11500000</v>
      </c>
      <c r="D34" s="12">
        <v>0</v>
      </c>
      <c r="E34" s="12">
        <f t="shared" si="0"/>
        <v>11500000</v>
      </c>
      <c r="F34" s="12">
        <v>8926875</v>
      </c>
      <c r="G34" s="12">
        <v>8926875</v>
      </c>
      <c r="H34" s="12">
        <f t="shared" si="1"/>
        <v>2573125</v>
      </c>
    </row>
    <row r="35" spans="1:8" x14ac:dyDescent="0.2">
      <c r="A35" s="28">
        <v>4200</v>
      </c>
      <c r="B35" s="10" t="s">
        <v>91</v>
      </c>
      <c r="C35" s="12">
        <v>0</v>
      </c>
      <c r="D35" s="12">
        <v>0</v>
      </c>
      <c r="E35" s="12">
        <f t="shared" si="0"/>
        <v>0</v>
      </c>
      <c r="F35" s="12">
        <v>0</v>
      </c>
      <c r="G35" s="12">
        <v>0</v>
      </c>
      <c r="H35" s="12">
        <f t="shared" si="1"/>
        <v>0</v>
      </c>
    </row>
    <row r="36" spans="1:8" x14ac:dyDescent="0.2">
      <c r="A36" s="28">
        <v>4300</v>
      </c>
      <c r="B36" s="10" t="s">
        <v>92</v>
      </c>
      <c r="C36" s="12">
        <v>0</v>
      </c>
      <c r="D36" s="12">
        <v>0</v>
      </c>
      <c r="E36" s="12">
        <f t="shared" si="0"/>
        <v>0</v>
      </c>
      <c r="F36" s="12">
        <v>0</v>
      </c>
      <c r="G36" s="12">
        <v>0</v>
      </c>
      <c r="H36" s="12">
        <f t="shared" si="1"/>
        <v>0</v>
      </c>
    </row>
    <row r="37" spans="1:8" x14ac:dyDescent="0.2">
      <c r="A37" s="28">
        <v>4400</v>
      </c>
      <c r="B37" s="10" t="s">
        <v>93</v>
      </c>
      <c r="C37" s="12">
        <v>6088463.1500000004</v>
      </c>
      <c r="D37" s="12">
        <v>20683235.16</v>
      </c>
      <c r="E37" s="12">
        <f t="shared" si="0"/>
        <v>26771698.310000002</v>
      </c>
      <c r="F37" s="12">
        <v>21205037.879999999</v>
      </c>
      <c r="G37" s="12">
        <v>21289037.879999999</v>
      </c>
      <c r="H37" s="12">
        <f t="shared" si="1"/>
        <v>5566660.4300000034</v>
      </c>
    </row>
    <row r="38" spans="1:8" x14ac:dyDescent="0.2">
      <c r="A38" s="28">
        <v>4500</v>
      </c>
      <c r="B38" s="10" t="s">
        <v>40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28">
        <v>4600</v>
      </c>
      <c r="B39" s="10" t="s">
        <v>94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95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96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29" t="s">
        <v>63</v>
      </c>
      <c r="B43" s="6"/>
      <c r="C43" s="35">
        <f>SUM(C44:C52)</f>
        <v>93214.399999999994</v>
      </c>
      <c r="D43" s="35">
        <f>SUM(D44:D52)</f>
        <v>3575968</v>
      </c>
      <c r="E43" s="35">
        <f t="shared" si="0"/>
        <v>3669182.4</v>
      </c>
      <c r="F43" s="35">
        <f>SUM(F44:F52)</f>
        <v>1075968</v>
      </c>
      <c r="G43" s="35">
        <f>SUM(G44:G52)</f>
        <v>89968</v>
      </c>
      <c r="H43" s="35">
        <f t="shared" si="1"/>
        <v>2593214.4</v>
      </c>
    </row>
    <row r="44" spans="1:8" x14ac:dyDescent="0.2">
      <c r="A44" s="28">
        <v>5100</v>
      </c>
      <c r="B44" s="10" t="s">
        <v>97</v>
      </c>
      <c r="C44" s="12">
        <v>47214.400000000001</v>
      </c>
      <c r="D44" s="12">
        <v>79968</v>
      </c>
      <c r="E44" s="12">
        <f t="shared" si="0"/>
        <v>127182.39999999999</v>
      </c>
      <c r="F44" s="12">
        <v>79968</v>
      </c>
      <c r="G44" s="12">
        <v>79968</v>
      </c>
      <c r="H44" s="12">
        <f t="shared" si="1"/>
        <v>47214.399999999994</v>
      </c>
    </row>
    <row r="45" spans="1:8" x14ac:dyDescent="0.2">
      <c r="A45" s="28">
        <v>5200</v>
      </c>
      <c r="B45" s="10" t="s">
        <v>98</v>
      </c>
      <c r="C45" s="12">
        <v>0</v>
      </c>
      <c r="D45" s="12">
        <v>10000</v>
      </c>
      <c r="E45" s="12">
        <f t="shared" si="0"/>
        <v>10000</v>
      </c>
      <c r="F45" s="12">
        <v>10000</v>
      </c>
      <c r="G45" s="12">
        <v>10000</v>
      </c>
      <c r="H45" s="12">
        <f t="shared" si="1"/>
        <v>0</v>
      </c>
    </row>
    <row r="46" spans="1:8" x14ac:dyDescent="0.2">
      <c r="A46" s="28">
        <v>5300</v>
      </c>
      <c r="B46" s="10" t="s">
        <v>99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28">
        <v>5400</v>
      </c>
      <c r="B47" s="10" t="s">
        <v>100</v>
      </c>
      <c r="C47" s="12">
        <v>0</v>
      </c>
      <c r="D47" s="12">
        <v>986000</v>
      </c>
      <c r="E47" s="12">
        <f t="shared" si="0"/>
        <v>986000</v>
      </c>
      <c r="F47" s="12">
        <v>986000</v>
      </c>
      <c r="G47" s="12">
        <v>0</v>
      </c>
      <c r="H47" s="12">
        <f t="shared" si="1"/>
        <v>0</v>
      </c>
    </row>
    <row r="48" spans="1:8" x14ac:dyDescent="0.2">
      <c r="A48" s="28">
        <v>5500</v>
      </c>
      <c r="B48" s="10" t="s">
        <v>101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102</v>
      </c>
      <c r="C49" s="12">
        <v>28000</v>
      </c>
      <c r="D49" s="12">
        <v>1250000</v>
      </c>
      <c r="E49" s="12">
        <f t="shared" si="0"/>
        <v>1278000</v>
      </c>
      <c r="F49" s="12">
        <v>0</v>
      </c>
      <c r="G49" s="12">
        <v>0</v>
      </c>
      <c r="H49" s="12">
        <f t="shared" si="1"/>
        <v>1278000</v>
      </c>
    </row>
    <row r="50" spans="1:8" x14ac:dyDescent="0.2">
      <c r="A50" s="28">
        <v>5700</v>
      </c>
      <c r="B50" s="10" t="s">
        <v>103</v>
      </c>
      <c r="C50" s="12">
        <v>18000</v>
      </c>
      <c r="D50" s="12">
        <v>0</v>
      </c>
      <c r="E50" s="12">
        <f t="shared" si="0"/>
        <v>18000</v>
      </c>
      <c r="F50" s="12">
        <v>0</v>
      </c>
      <c r="G50" s="12">
        <v>0</v>
      </c>
      <c r="H50" s="12">
        <f t="shared" si="1"/>
        <v>18000</v>
      </c>
    </row>
    <row r="51" spans="1:8" x14ac:dyDescent="0.2">
      <c r="A51" s="28">
        <v>5800</v>
      </c>
      <c r="B51" s="10" t="s">
        <v>104</v>
      </c>
      <c r="C51" s="12">
        <v>0</v>
      </c>
      <c r="D51" s="12">
        <v>1250000</v>
      </c>
      <c r="E51" s="12">
        <f t="shared" si="0"/>
        <v>1250000</v>
      </c>
      <c r="F51" s="12">
        <v>0</v>
      </c>
      <c r="G51" s="12">
        <v>0</v>
      </c>
      <c r="H51" s="12">
        <f t="shared" si="1"/>
        <v>1250000</v>
      </c>
    </row>
    <row r="52" spans="1:8" x14ac:dyDescent="0.2">
      <c r="A52" s="28">
        <v>5900</v>
      </c>
      <c r="B52" s="10" t="s">
        <v>105</v>
      </c>
      <c r="C52" s="12">
        <v>0</v>
      </c>
      <c r="D52" s="12">
        <v>0</v>
      </c>
      <c r="E52" s="12">
        <f t="shared" si="0"/>
        <v>0</v>
      </c>
      <c r="F52" s="12">
        <v>0</v>
      </c>
      <c r="G52" s="12">
        <v>0</v>
      </c>
      <c r="H52" s="12">
        <f t="shared" si="1"/>
        <v>0</v>
      </c>
    </row>
    <row r="53" spans="1:8" x14ac:dyDescent="0.2">
      <c r="A53" s="29" t="s">
        <v>64</v>
      </c>
      <c r="B53" s="6"/>
      <c r="C53" s="35">
        <f>SUM(C54:C56)</f>
        <v>38954220</v>
      </c>
      <c r="D53" s="35">
        <f>SUM(D54:D56)</f>
        <v>88395273.469999999</v>
      </c>
      <c r="E53" s="35">
        <f t="shared" si="0"/>
        <v>127349493.47</v>
      </c>
      <c r="F53" s="35">
        <f>SUM(F54:F56)</f>
        <v>89012975.859999999</v>
      </c>
      <c r="G53" s="35">
        <f>SUM(G54:G56)</f>
        <v>83348100.709999993</v>
      </c>
      <c r="H53" s="35">
        <f t="shared" si="1"/>
        <v>38336517.609999999</v>
      </c>
    </row>
    <row r="54" spans="1:8" x14ac:dyDescent="0.2">
      <c r="A54" s="28">
        <v>6100</v>
      </c>
      <c r="B54" s="10" t="s">
        <v>106</v>
      </c>
      <c r="C54" s="12">
        <v>38954220</v>
      </c>
      <c r="D54" s="12">
        <v>88395273.469999999</v>
      </c>
      <c r="E54" s="12">
        <f t="shared" si="0"/>
        <v>127349493.47</v>
      </c>
      <c r="F54" s="12">
        <v>89012975.859999999</v>
      </c>
      <c r="G54" s="12">
        <v>83348100.709999993</v>
      </c>
      <c r="H54" s="12">
        <f t="shared" si="1"/>
        <v>38336517.609999999</v>
      </c>
    </row>
    <row r="55" spans="1:8" x14ac:dyDescent="0.2">
      <c r="A55" s="28">
        <v>6200</v>
      </c>
      <c r="B55" s="10" t="s">
        <v>107</v>
      </c>
      <c r="C55" s="12">
        <v>0</v>
      </c>
      <c r="D55" s="12">
        <v>0</v>
      </c>
      <c r="E55" s="12">
        <f t="shared" si="0"/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28">
        <v>6300</v>
      </c>
      <c r="B56" s="10" t="s">
        <v>108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29" t="s">
        <v>65</v>
      </c>
      <c r="B57" s="6"/>
      <c r="C57" s="35">
        <f>SUM(C58:C64)</f>
        <v>0</v>
      </c>
      <c r="D57" s="35">
        <f>SUM(D58:D64)</f>
        <v>0</v>
      </c>
      <c r="E57" s="35">
        <f t="shared" si="0"/>
        <v>0</v>
      </c>
      <c r="F57" s="35">
        <f>SUM(F58:F64)</f>
        <v>0</v>
      </c>
      <c r="G57" s="35">
        <f>SUM(G58:G64)</f>
        <v>0</v>
      </c>
      <c r="H57" s="35">
        <f t="shared" si="1"/>
        <v>0</v>
      </c>
    </row>
    <row r="58" spans="1:8" x14ac:dyDescent="0.2">
      <c r="A58" s="28">
        <v>7100</v>
      </c>
      <c r="B58" s="10" t="s">
        <v>109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110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111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112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113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114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115</v>
      </c>
      <c r="C64" s="12">
        <v>0</v>
      </c>
      <c r="D64" s="12">
        <v>0</v>
      </c>
      <c r="E64" s="12">
        <f t="shared" si="0"/>
        <v>0</v>
      </c>
      <c r="F64" s="12">
        <v>0</v>
      </c>
      <c r="G64" s="12">
        <v>0</v>
      </c>
      <c r="H64" s="12">
        <f t="shared" si="1"/>
        <v>0</v>
      </c>
    </row>
    <row r="65" spans="1:8" x14ac:dyDescent="0.2">
      <c r="A65" s="29" t="s">
        <v>66</v>
      </c>
      <c r="B65" s="6"/>
      <c r="C65" s="35">
        <f>SUM(C66:C68)</f>
        <v>0</v>
      </c>
      <c r="D65" s="35">
        <f>SUM(D66:D68)</f>
        <v>1720666.72</v>
      </c>
      <c r="E65" s="35">
        <f t="shared" si="0"/>
        <v>1720666.72</v>
      </c>
      <c r="F65" s="35">
        <f>SUM(F66:F68)</f>
        <v>1541666.72</v>
      </c>
      <c r="G65" s="35">
        <f>SUM(G66:G68)</f>
        <v>1541666.72</v>
      </c>
      <c r="H65" s="35">
        <f t="shared" si="1"/>
        <v>179000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0</v>
      </c>
      <c r="D68" s="12">
        <v>1720666.72</v>
      </c>
      <c r="E68" s="12">
        <f t="shared" si="0"/>
        <v>1720666.72</v>
      </c>
      <c r="F68" s="12">
        <v>1541666.72</v>
      </c>
      <c r="G68" s="12">
        <v>1541666.72</v>
      </c>
      <c r="H68" s="12">
        <f t="shared" si="1"/>
        <v>179000</v>
      </c>
    </row>
    <row r="69" spans="1:8" x14ac:dyDescent="0.2">
      <c r="A69" s="29" t="s">
        <v>67</v>
      </c>
      <c r="B69" s="6"/>
      <c r="C69" s="35">
        <f>SUM(C70:C76)</f>
        <v>6780000</v>
      </c>
      <c r="D69" s="35">
        <f>SUM(D70:D76)</f>
        <v>0</v>
      </c>
      <c r="E69" s="35">
        <f t="shared" si="0"/>
        <v>6780000</v>
      </c>
      <c r="F69" s="35">
        <f>SUM(F70:F76)</f>
        <v>6588977.7999999998</v>
      </c>
      <c r="G69" s="35">
        <f>SUM(G70:G76)</f>
        <v>6588977.7999999998</v>
      </c>
      <c r="H69" s="35">
        <f t="shared" si="1"/>
        <v>191022.20000000019</v>
      </c>
    </row>
    <row r="70" spans="1:8" x14ac:dyDescent="0.2">
      <c r="A70" s="28">
        <v>9100</v>
      </c>
      <c r="B70" s="10" t="s">
        <v>116</v>
      </c>
      <c r="C70" s="12">
        <v>6500000</v>
      </c>
      <c r="D70" s="12">
        <v>0</v>
      </c>
      <c r="E70" s="12">
        <f t="shared" ref="E70:E76" si="2">C70+D70</f>
        <v>6500000</v>
      </c>
      <c r="F70" s="12">
        <v>6500000</v>
      </c>
      <c r="G70" s="12">
        <v>6500000</v>
      </c>
      <c r="H70" s="12">
        <f t="shared" ref="H70:H76" si="3">E70-F70</f>
        <v>0</v>
      </c>
    </row>
    <row r="71" spans="1:8" x14ac:dyDescent="0.2">
      <c r="A71" s="28">
        <v>9200</v>
      </c>
      <c r="B71" s="10" t="s">
        <v>117</v>
      </c>
      <c r="C71" s="12">
        <v>280000</v>
      </c>
      <c r="D71" s="12">
        <v>0</v>
      </c>
      <c r="E71" s="12">
        <f t="shared" si="2"/>
        <v>280000</v>
      </c>
      <c r="F71" s="12">
        <v>88977.8</v>
      </c>
      <c r="G71" s="12">
        <v>88977.8</v>
      </c>
      <c r="H71" s="12">
        <f t="shared" si="3"/>
        <v>191022.2</v>
      </c>
    </row>
    <row r="72" spans="1:8" x14ac:dyDescent="0.2">
      <c r="A72" s="28">
        <v>9300</v>
      </c>
      <c r="B72" s="10" t="s">
        <v>118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119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120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121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122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51</v>
      </c>
      <c r="C77" s="37">
        <f t="shared" ref="C77:H77" si="4">SUM(C5+C13+C23+C33+C43+C53+C57+C65+C69)</f>
        <v>196192841.26000002</v>
      </c>
      <c r="D77" s="37">
        <f t="shared" si="4"/>
        <v>120380615.05</v>
      </c>
      <c r="E77" s="37">
        <f t="shared" si="4"/>
        <v>316573456.31000006</v>
      </c>
      <c r="F77" s="37">
        <f t="shared" si="4"/>
        <v>221174026.12000003</v>
      </c>
      <c r="G77" s="37">
        <f t="shared" si="4"/>
        <v>213847978.49000001</v>
      </c>
      <c r="H77" s="37">
        <f t="shared" si="4"/>
        <v>95399430.190000013</v>
      </c>
    </row>
    <row r="79" spans="1:8" x14ac:dyDescent="0.2">
      <c r="A79" s="1" t="s">
        <v>126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zoomScaleNormal="100" workbookViewId="0">
      <selection activeCell="C39" sqref="C39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1" t="s">
        <v>130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5"/>
      <c r="B5" s="13" t="s">
        <v>0</v>
      </c>
      <c r="C5" s="38">
        <v>150645406.86000001</v>
      </c>
      <c r="D5" s="38">
        <v>26688706.859999999</v>
      </c>
      <c r="E5" s="38">
        <f>C5+D5</f>
        <v>177334113.72000003</v>
      </c>
      <c r="F5" s="38">
        <v>123043415.54000001</v>
      </c>
      <c r="G5" s="38">
        <v>122368243.06</v>
      </c>
      <c r="H5" s="38">
        <f>E5-F5</f>
        <v>54290698.180000022</v>
      </c>
    </row>
    <row r="6" spans="1:8" x14ac:dyDescent="0.2">
      <c r="A6" s="5"/>
      <c r="B6" s="13" t="s">
        <v>1</v>
      </c>
      <c r="C6" s="38">
        <v>39047434.399999999</v>
      </c>
      <c r="D6" s="38">
        <v>93691908.189999998</v>
      </c>
      <c r="E6" s="38">
        <f>C6+D6</f>
        <v>132739342.59</v>
      </c>
      <c r="F6" s="38">
        <v>91630610.579999998</v>
      </c>
      <c r="G6" s="38">
        <v>84979735.430000007</v>
      </c>
      <c r="H6" s="38">
        <f>E6-F6</f>
        <v>41108732.010000005</v>
      </c>
    </row>
    <row r="7" spans="1:8" x14ac:dyDescent="0.2">
      <c r="A7" s="5"/>
      <c r="B7" s="13" t="s">
        <v>2</v>
      </c>
      <c r="C7" s="38">
        <v>6500000</v>
      </c>
      <c r="D7" s="38">
        <v>0</v>
      </c>
      <c r="E7" s="38">
        <f>C7+D7</f>
        <v>6500000</v>
      </c>
      <c r="F7" s="38">
        <v>6500000</v>
      </c>
      <c r="G7" s="38">
        <v>6500000</v>
      </c>
      <c r="H7" s="38">
        <f>E7-F7</f>
        <v>0</v>
      </c>
    </row>
    <row r="8" spans="1:8" x14ac:dyDescent="0.2">
      <c r="A8" s="5"/>
      <c r="B8" s="13" t="s">
        <v>40</v>
      </c>
      <c r="C8" s="38">
        <v>0</v>
      </c>
      <c r="D8" s="38">
        <v>0</v>
      </c>
      <c r="E8" s="38">
        <f>C8+D8</f>
        <v>0</v>
      </c>
      <c r="F8" s="38">
        <v>0</v>
      </c>
      <c r="G8" s="38">
        <v>0</v>
      </c>
      <c r="H8" s="38">
        <f>E8-F8</f>
        <v>0</v>
      </c>
    </row>
    <row r="9" spans="1:8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</row>
    <row r="10" spans="1:8" x14ac:dyDescent="0.2">
      <c r="A10" s="14"/>
      <c r="B10" s="30" t="s">
        <v>51</v>
      </c>
      <c r="C10" s="37">
        <f t="shared" ref="C10:H10" si="0">SUM(C5+C6+C7+C8+C9)</f>
        <v>196192841.26000002</v>
      </c>
      <c r="D10" s="37">
        <f t="shared" si="0"/>
        <v>120380615.05</v>
      </c>
      <c r="E10" s="37">
        <f t="shared" si="0"/>
        <v>316573456.31000006</v>
      </c>
      <c r="F10" s="37">
        <f t="shared" si="0"/>
        <v>221174026.12</v>
      </c>
      <c r="G10" s="37">
        <f t="shared" si="0"/>
        <v>213847978.49000001</v>
      </c>
      <c r="H10" s="37">
        <f t="shared" si="0"/>
        <v>95399430.190000027</v>
      </c>
    </row>
    <row r="12" spans="1:8" x14ac:dyDescent="0.2">
      <c r="A12" s="1" t="s">
        <v>126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showGridLines="0" tabSelected="1" topLeftCell="A55" workbookViewId="0">
      <selection activeCell="G86" sqref="G86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1" t="s">
        <v>179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131</v>
      </c>
      <c r="C6" s="12">
        <v>1130723.6399999999</v>
      </c>
      <c r="D6" s="12">
        <v>165565.51999999999</v>
      </c>
      <c r="E6" s="12">
        <f>C6+D6</f>
        <v>1296289.1599999999</v>
      </c>
      <c r="F6" s="12">
        <v>1002456.35</v>
      </c>
      <c r="G6" s="12">
        <v>1002456.35</v>
      </c>
      <c r="H6" s="12">
        <f>E6-F6</f>
        <v>293832.80999999994</v>
      </c>
    </row>
    <row r="7" spans="1:8" x14ac:dyDescent="0.2">
      <c r="A7" s="4"/>
      <c r="B7" s="15" t="s">
        <v>132</v>
      </c>
      <c r="C7" s="12">
        <v>783862.62</v>
      </c>
      <c r="D7" s="12">
        <v>-4368.3</v>
      </c>
      <c r="E7" s="12">
        <f t="shared" ref="E7:E12" si="0">C7+D7</f>
        <v>779494.32</v>
      </c>
      <c r="F7" s="12">
        <v>519999.91</v>
      </c>
      <c r="G7" s="12">
        <v>519999.91</v>
      </c>
      <c r="H7" s="12">
        <f t="shared" ref="H7:H12" si="1">E7-F7</f>
        <v>259494.40999999997</v>
      </c>
    </row>
    <row r="8" spans="1:8" x14ac:dyDescent="0.2">
      <c r="A8" s="4"/>
      <c r="B8" s="15" t="s">
        <v>133</v>
      </c>
      <c r="C8" s="12">
        <v>6538551.8399999999</v>
      </c>
      <c r="D8" s="12">
        <v>1136504.8400000001</v>
      </c>
      <c r="E8" s="12">
        <f t="shared" si="0"/>
        <v>7675056.6799999997</v>
      </c>
      <c r="F8" s="12">
        <v>5671980.8300000001</v>
      </c>
      <c r="G8" s="12">
        <v>5671980.8300000001</v>
      </c>
      <c r="H8" s="12">
        <f t="shared" si="1"/>
        <v>2003075.8499999996</v>
      </c>
    </row>
    <row r="9" spans="1:8" x14ac:dyDescent="0.2">
      <c r="A9" s="4"/>
      <c r="B9" s="15" t="s">
        <v>134</v>
      </c>
      <c r="C9" s="12">
        <v>2264881.61</v>
      </c>
      <c r="D9" s="12">
        <v>580</v>
      </c>
      <c r="E9" s="12">
        <f t="shared" si="0"/>
        <v>2265461.61</v>
      </c>
      <c r="F9" s="12">
        <v>1505004.31</v>
      </c>
      <c r="G9" s="12">
        <v>1505004.31</v>
      </c>
      <c r="H9" s="12">
        <f t="shared" si="1"/>
        <v>760457.29999999981</v>
      </c>
    </row>
    <row r="10" spans="1:8" x14ac:dyDescent="0.2">
      <c r="A10" s="4"/>
      <c r="B10" s="15" t="s">
        <v>135</v>
      </c>
      <c r="C10" s="12">
        <v>1339555.75</v>
      </c>
      <c r="D10" s="12">
        <v>-364265.57</v>
      </c>
      <c r="E10" s="12">
        <f t="shared" si="0"/>
        <v>975290.17999999993</v>
      </c>
      <c r="F10" s="12">
        <v>594224.48</v>
      </c>
      <c r="G10" s="12">
        <v>594224.48</v>
      </c>
      <c r="H10" s="12">
        <f t="shared" si="1"/>
        <v>381065.69999999995</v>
      </c>
    </row>
    <row r="11" spans="1:8" x14ac:dyDescent="0.2">
      <c r="A11" s="4"/>
      <c r="B11" s="15" t="s">
        <v>136</v>
      </c>
      <c r="C11" s="12">
        <v>1410422.65</v>
      </c>
      <c r="D11" s="12">
        <v>840000</v>
      </c>
      <c r="E11" s="12">
        <f t="shared" si="0"/>
        <v>2250422.65</v>
      </c>
      <c r="F11" s="12">
        <v>1735048.51</v>
      </c>
      <c r="G11" s="12">
        <v>1735048.51</v>
      </c>
      <c r="H11" s="12">
        <f t="shared" si="1"/>
        <v>515374.1399999999</v>
      </c>
    </row>
    <row r="12" spans="1:8" x14ac:dyDescent="0.2">
      <c r="A12" s="4"/>
      <c r="B12" s="15" t="s">
        <v>137</v>
      </c>
      <c r="C12" s="12">
        <v>18961483.710000001</v>
      </c>
      <c r="D12" s="12">
        <v>152637.76000000001</v>
      </c>
      <c r="E12" s="12">
        <f t="shared" si="0"/>
        <v>19114121.470000003</v>
      </c>
      <c r="F12" s="12">
        <v>16837997.309999999</v>
      </c>
      <c r="G12" s="12">
        <v>16818824.829999998</v>
      </c>
      <c r="H12" s="12">
        <f t="shared" si="1"/>
        <v>2276124.1600000039</v>
      </c>
    </row>
    <row r="13" spans="1:8" x14ac:dyDescent="0.2">
      <c r="A13" s="4"/>
      <c r="B13" s="15" t="s">
        <v>138</v>
      </c>
      <c r="C13" s="12">
        <v>2119246.0299999998</v>
      </c>
      <c r="D13" s="12">
        <v>746292.7</v>
      </c>
      <c r="E13" s="12">
        <f t="shared" ref="E13" si="2">C13+D13</f>
        <v>2865538.7299999995</v>
      </c>
      <c r="F13" s="12">
        <v>1618569.01</v>
      </c>
      <c r="G13" s="12">
        <v>1618569.01</v>
      </c>
      <c r="H13" s="12">
        <f t="shared" ref="H13" si="3">E13-F13</f>
        <v>1246969.7199999995</v>
      </c>
    </row>
    <row r="14" spans="1:8" x14ac:dyDescent="0.2">
      <c r="A14" s="4"/>
      <c r="B14" s="15" t="s">
        <v>139</v>
      </c>
      <c r="C14" s="12">
        <v>356429.81</v>
      </c>
      <c r="D14" s="12">
        <v>0</v>
      </c>
      <c r="E14" s="12">
        <f t="shared" ref="E14" si="4">C14+D14</f>
        <v>356429.81</v>
      </c>
      <c r="F14" s="12">
        <v>239970.23</v>
      </c>
      <c r="G14" s="12">
        <v>239970.23</v>
      </c>
      <c r="H14" s="12">
        <f t="shared" ref="H14" si="5">E14-F14</f>
        <v>116459.57999999999</v>
      </c>
    </row>
    <row r="15" spans="1:8" x14ac:dyDescent="0.2">
      <c r="A15" s="4"/>
      <c r="B15" s="15" t="s">
        <v>140</v>
      </c>
      <c r="C15" s="12">
        <v>438970.85</v>
      </c>
      <c r="D15" s="12">
        <v>-196159.67</v>
      </c>
      <c r="E15" s="12">
        <f t="shared" ref="E15" si="6">C15+D15</f>
        <v>242811.17999999996</v>
      </c>
      <c r="F15" s="12">
        <v>146597.38</v>
      </c>
      <c r="G15" s="12">
        <v>146597.38</v>
      </c>
      <c r="H15" s="12">
        <f t="shared" ref="H15" si="7">E15-F15</f>
        <v>96213.799999999959</v>
      </c>
    </row>
    <row r="16" spans="1:8" x14ac:dyDescent="0.2">
      <c r="A16" s="4"/>
      <c r="B16" s="15" t="s">
        <v>141</v>
      </c>
      <c r="C16" s="12">
        <v>1241474.73</v>
      </c>
      <c r="D16" s="12">
        <v>9082.66</v>
      </c>
      <c r="E16" s="12">
        <f t="shared" ref="E16" si="8">C16+D16</f>
        <v>1250557.3899999999</v>
      </c>
      <c r="F16" s="12">
        <v>800109.03</v>
      </c>
      <c r="G16" s="12">
        <v>800109.03</v>
      </c>
      <c r="H16" s="12">
        <f t="shared" ref="H16" si="9">E16-F16</f>
        <v>450448.35999999987</v>
      </c>
    </row>
    <row r="17" spans="1:8" x14ac:dyDescent="0.2">
      <c r="A17" s="4"/>
      <c r="B17" s="15" t="s">
        <v>142</v>
      </c>
      <c r="C17" s="12">
        <v>18338467.079999998</v>
      </c>
      <c r="D17" s="12">
        <v>14801861.91</v>
      </c>
      <c r="E17" s="12">
        <f t="shared" ref="E17" si="10">C17+D17</f>
        <v>33140328.989999998</v>
      </c>
      <c r="F17" s="12">
        <v>27147863.82</v>
      </c>
      <c r="G17" s="12">
        <v>27031863.82</v>
      </c>
      <c r="H17" s="12">
        <f t="shared" ref="H17" si="11">E17-F17</f>
        <v>5992465.1699999981</v>
      </c>
    </row>
    <row r="18" spans="1:8" x14ac:dyDescent="0.2">
      <c r="A18" s="4"/>
      <c r="B18" s="15" t="s">
        <v>143</v>
      </c>
      <c r="C18" s="12">
        <v>912142.12</v>
      </c>
      <c r="D18" s="12">
        <v>252389.09</v>
      </c>
      <c r="E18" s="12">
        <f t="shared" ref="E18" si="12">C18+D18</f>
        <v>1164531.21</v>
      </c>
      <c r="F18" s="12">
        <v>840409.51</v>
      </c>
      <c r="G18" s="12">
        <v>840409.51</v>
      </c>
      <c r="H18" s="12">
        <f t="shared" ref="H18" si="13">E18-F18</f>
        <v>324121.69999999995</v>
      </c>
    </row>
    <row r="19" spans="1:8" x14ac:dyDescent="0.2">
      <c r="A19" s="4"/>
      <c r="B19" s="15" t="s">
        <v>144</v>
      </c>
      <c r="C19" s="12">
        <v>1775769.87</v>
      </c>
      <c r="D19" s="12">
        <v>20816.349999999999</v>
      </c>
      <c r="E19" s="12">
        <f t="shared" ref="E19" si="14">C19+D19</f>
        <v>1796586.2200000002</v>
      </c>
      <c r="F19" s="12">
        <v>1022891.77</v>
      </c>
      <c r="G19" s="12">
        <v>1022891.77</v>
      </c>
      <c r="H19" s="12">
        <f t="shared" ref="H19" si="15">E19-F19</f>
        <v>773694.45000000019</v>
      </c>
    </row>
    <row r="20" spans="1:8" x14ac:dyDescent="0.2">
      <c r="A20" s="4"/>
      <c r="B20" s="15" t="s">
        <v>145</v>
      </c>
      <c r="C20" s="12">
        <v>416724.57</v>
      </c>
      <c r="D20" s="12">
        <v>0</v>
      </c>
      <c r="E20" s="12">
        <f t="shared" ref="E20" si="16">C20+D20</f>
        <v>416724.57</v>
      </c>
      <c r="F20" s="12">
        <v>101434.08</v>
      </c>
      <c r="G20" s="12">
        <v>101434.08</v>
      </c>
      <c r="H20" s="12">
        <f t="shared" ref="H20" si="17">E20-F20</f>
        <v>315290.49</v>
      </c>
    </row>
    <row r="21" spans="1:8" x14ac:dyDescent="0.2">
      <c r="A21" s="4"/>
      <c r="B21" s="15" t="s">
        <v>146</v>
      </c>
      <c r="C21" s="12">
        <v>1337791.3</v>
      </c>
      <c r="D21" s="12">
        <v>8444.7999999999993</v>
      </c>
      <c r="E21" s="12">
        <f t="shared" ref="E21" si="18">C21+D21</f>
        <v>1346236.1</v>
      </c>
      <c r="F21" s="12">
        <v>943489.49</v>
      </c>
      <c r="G21" s="12">
        <v>943489.49</v>
      </c>
      <c r="H21" s="12">
        <f t="shared" ref="H21" si="19">E21-F21</f>
        <v>402746.6100000001</v>
      </c>
    </row>
    <row r="22" spans="1:8" x14ac:dyDescent="0.2">
      <c r="A22" s="4"/>
      <c r="B22" s="15" t="s">
        <v>147</v>
      </c>
      <c r="C22" s="12">
        <v>709016.87</v>
      </c>
      <c r="D22" s="12">
        <v>-322235.18</v>
      </c>
      <c r="E22" s="12">
        <f t="shared" ref="E22" si="20">C22+D22</f>
        <v>386781.69</v>
      </c>
      <c r="F22" s="12">
        <v>192062.79</v>
      </c>
      <c r="G22" s="12">
        <v>192062.79</v>
      </c>
      <c r="H22" s="12">
        <f t="shared" ref="H22" si="21">E22-F22</f>
        <v>194718.9</v>
      </c>
    </row>
    <row r="23" spans="1:8" x14ac:dyDescent="0.2">
      <c r="A23" s="4"/>
      <c r="B23" s="15" t="s">
        <v>148</v>
      </c>
      <c r="C23" s="12">
        <v>20736429.629999999</v>
      </c>
      <c r="D23" s="12">
        <v>2049645.41</v>
      </c>
      <c r="E23" s="12">
        <f t="shared" ref="E23" si="22">C23+D23</f>
        <v>22786075.039999999</v>
      </c>
      <c r="F23" s="12">
        <v>17268288.140000001</v>
      </c>
      <c r="G23" s="12">
        <v>17268288.140000001</v>
      </c>
      <c r="H23" s="12">
        <f t="shared" ref="H23" si="23">E23-F23</f>
        <v>5517786.8999999985</v>
      </c>
    </row>
    <row r="24" spans="1:8" x14ac:dyDescent="0.2">
      <c r="A24" s="4"/>
      <c r="B24" s="15" t="s">
        <v>149</v>
      </c>
      <c r="C24" s="12">
        <v>1795083.05</v>
      </c>
      <c r="D24" s="12">
        <v>-84996.04</v>
      </c>
      <c r="E24" s="12">
        <f t="shared" ref="E24" si="24">C24+D24</f>
        <v>1710087.01</v>
      </c>
      <c r="F24" s="12">
        <v>1325294.94</v>
      </c>
      <c r="G24" s="12">
        <v>1325294.94</v>
      </c>
      <c r="H24" s="12">
        <f t="shared" ref="H24" si="25">E24-F24</f>
        <v>384792.07000000007</v>
      </c>
    </row>
    <row r="25" spans="1:8" x14ac:dyDescent="0.2">
      <c r="A25" s="4"/>
      <c r="B25" s="15" t="s">
        <v>150</v>
      </c>
      <c r="C25" s="12">
        <v>463788.3</v>
      </c>
      <c r="D25" s="12">
        <v>602.69000000000005</v>
      </c>
      <c r="E25" s="12">
        <f t="shared" ref="E25" si="26">C25+D25</f>
        <v>464390.99</v>
      </c>
      <c r="F25" s="12">
        <v>297002.84000000003</v>
      </c>
      <c r="G25" s="12">
        <v>297002.84000000003</v>
      </c>
      <c r="H25" s="12">
        <f t="shared" ref="H25" si="27">E25-F25</f>
        <v>167388.14999999997</v>
      </c>
    </row>
    <row r="26" spans="1:8" x14ac:dyDescent="0.2">
      <c r="A26" s="4"/>
      <c r="B26" s="15" t="s">
        <v>151</v>
      </c>
      <c r="C26" s="12">
        <v>2517001.2200000002</v>
      </c>
      <c r="D26" s="12">
        <v>466873.33</v>
      </c>
      <c r="E26" s="12">
        <f t="shared" ref="E26" si="28">C26+D26</f>
        <v>2983874.5500000003</v>
      </c>
      <c r="F26" s="12">
        <v>1955599.6</v>
      </c>
      <c r="G26" s="12">
        <v>1955599.6</v>
      </c>
      <c r="H26" s="12">
        <f t="shared" ref="H26" si="29">E26-F26</f>
        <v>1028274.9500000002</v>
      </c>
    </row>
    <row r="27" spans="1:8" x14ac:dyDescent="0.2">
      <c r="A27" s="4"/>
      <c r="B27" s="15" t="s">
        <v>152</v>
      </c>
      <c r="C27" s="12">
        <v>2761885.79</v>
      </c>
      <c r="D27" s="12">
        <v>73509.75</v>
      </c>
      <c r="E27" s="12">
        <f t="shared" ref="E27" si="30">C27+D27</f>
        <v>2835395.54</v>
      </c>
      <c r="F27" s="12">
        <v>1860403.23</v>
      </c>
      <c r="G27" s="12">
        <v>1860403.23</v>
      </c>
      <c r="H27" s="12">
        <f t="shared" ref="H27" si="31">E27-F27</f>
        <v>974992.31</v>
      </c>
    </row>
    <row r="28" spans="1:8" x14ac:dyDescent="0.2">
      <c r="A28" s="4"/>
      <c r="B28" s="15" t="s">
        <v>153</v>
      </c>
      <c r="C28" s="12">
        <v>21872018.620000001</v>
      </c>
      <c r="D28" s="12">
        <v>-2414183.96</v>
      </c>
      <c r="E28" s="12">
        <f t="shared" ref="E28" si="32">C28+D28</f>
        <v>19457834.66</v>
      </c>
      <c r="F28" s="12">
        <v>11953196.27</v>
      </c>
      <c r="G28" s="12">
        <v>11953196.27</v>
      </c>
      <c r="H28" s="12">
        <f t="shared" ref="H28" si="33">E28-F28</f>
        <v>7504638.3900000006</v>
      </c>
    </row>
    <row r="29" spans="1:8" x14ac:dyDescent="0.2">
      <c r="A29" s="4"/>
      <c r="B29" s="15" t="s">
        <v>154</v>
      </c>
      <c r="C29" s="12">
        <v>3046040.51</v>
      </c>
      <c r="D29" s="12">
        <v>1850430.6</v>
      </c>
      <c r="E29" s="12">
        <f t="shared" ref="E29" si="34">C29+D29</f>
        <v>4896471.1099999994</v>
      </c>
      <c r="F29" s="12">
        <v>2158539.09</v>
      </c>
      <c r="G29" s="12">
        <v>2158539.09</v>
      </c>
      <c r="H29" s="12">
        <f t="shared" ref="H29" si="35">E29-F29</f>
        <v>2737932.0199999996</v>
      </c>
    </row>
    <row r="30" spans="1:8" x14ac:dyDescent="0.2">
      <c r="A30" s="4"/>
      <c r="B30" s="15" t="s">
        <v>155</v>
      </c>
      <c r="C30" s="12">
        <v>632491.18000000005</v>
      </c>
      <c r="D30" s="12">
        <v>-432321.58</v>
      </c>
      <c r="E30" s="12">
        <f t="shared" ref="E30" si="36">C30+D30</f>
        <v>200169.60000000003</v>
      </c>
      <c r="F30" s="12">
        <v>134685.71</v>
      </c>
      <c r="G30" s="12">
        <v>134685.71</v>
      </c>
      <c r="H30" s="12">
        <f t="shared" ref="H30" si="37">E30-F30</f>
        <v>65483.890000000043</v>
      </c>
    </row>
    <row r="31" spans="1:8" x14ac:dyDescent="0.2">
      <c r="A31" s="4"/>
      <c r="B31" s="15" t="s">
        <v>156</v>
      </c>
      <c r="C31" s="12">
        <v>2804980.17</v>
      </c>
      <c r="D31" s="12">
        <v>722868.73</v>
      </c>
      <c r="E31" s="12">
        <f t="shared" ref="E31" si="38">C31+D31</f>
        <v>3527848.9</v>
      </c>
      <c r="F31" s="12">
        <v>2354353.83</v>
      </c>
      <c r="G31" s="12">
        <v>1368353.83</v>
      </c>
      <c r="H31" s="12">
        <f t="shared" ref="H31" si="39">E31-F31</f>
        <v>1173495.0699999998</v>
      </c>
    </row>
    <row r="32" spans="1:8" x14ac:dyDescent="0.2">
      <c r="A32" s="4"/>
      <c r="B32" s="15" t="s">
        <v>157</v>
      </c>
      <c r="C32" s="12">
        <v>1292101.53</v>
      </c>
      <c r="D32" s="12">
        <v>-6151.46</v>
      </c>
      <c r="E32" s="12">
        <f t="shared" ref="E32" si="40">C32+D32</f>
        <v>1285950.07</v>
      </c>
      <c r="F32" s="12">
        <v>738236.75</v>
      </c>
      <c r="G32" s="12">
        <v>738236.75</v>
      </c>
      <c r="H32" s="12">
        <f t="shared" ref="H32" si="41">E32-F32</f>
        <v>547713.32000000007</v>
      </c>
    </row>
    <row r="33" spans="1:8" x14ac:dyDescent="0.2">
      <c r="A33" s="4"/>
      <c r="B33" s="15" t="s">
        <v>158</v>
      </c>
      <c r="C33" s="12">
        <v>11743919.390000001</v>
      </c>
      <c r="D33" s="12">
        <v>-594533.31000000006</v>
      </c>
      <c r="E33" s="12">
        <f t="shared" ref="E33" si="42">C33+D33</f>
        <v>11149386.08</v>
      </c>
      <c r="F33" s="12">
        <v>7343007.4699999997</v>
      </c>
      <c r="G33" s="12">
        <v>6803007.4699999997</v>
      </c>
      <c r="H33" s="12">
        <f t="shared" ref="H33" si="43">E33-F33</f>
        <v>3806378.6100000003</v>
      </c>
    </row>
    <row r="34" spans="1:8" x14ac:dyDescent="0.2">
      <c r="A34" s="4"/>
      <c r="B34" s="15" t="s">
        <v>159</v>
      </c>
      <c r="C34" s="12">
        <v>1229348.6599999999</v>
      </c>
      <c r="D34" s="12">
        <v>2060585.91</v>
      </c>
      <c r="E34" s="12">
        <f t="shared" ref="E34" si="44">C34+D34</f>
        <v>3289934.57</v>
      </c>
      <c r="F34" s="12">
        <v>2245470.9500000002</v>
      </c>
      <c r="G34" s="12">
        <v>2245470.9500000002</v>
      </c>
      <c r="H34" s="12">
        <f t="shared" ref="H34" si="45">E34-F34</f>
        <v>1044463.6199999996</v>
      </c>
    </row>
    <row r="35" spans="1:8" x14ac:dyDescent="0.2">
      <c r="A35" s="4"/>
      <c r="B35" s="15" t="s">
        <v>160</v>
      </c>
      <c r="C35" s="12">
        <v>1368623.81</v>
      </c>
      <c r="D35" s="12">
        <v>339531.66</v>
      </c>
      <c r="E35" s="12">
        <f t="shared" ref="E35" si="46">C35+D35</f>
        <v>1708155.47</v>
      </c>
      <c r="F35" s="12">
        <v>1303683.01</v>
      </c>
      <c r="G35" s="12">
        <v>1303683.01</v>
      </c>
      <c r="H35" s="12">
        <f t="shared" ref="H35" si="47">E35-F35</f>
        <v>404472.45999999996</v>
      </c>
    </row>
    <row r="36" spans="1:8" x14ac:dyDescent="0.2">
      <c r="A36" s="4"/>
      <c r="B36" s="15" t="s">
        <v>161</v>
      </c>
      <c r="C36" s="12">
        <v>3590375.82</v>
      </c>
      <c r="D36" s="12">
        <v>-323698.56</v>
      </c>
      <c r="E36" s="12">
        <f t="shared" ref="E36" si="48">C36+D36</f>
        <v>3266677.26</v>
      </c>
      <c r="F36" s="12">
        <v>2037367.88</v>
      </c>
      <c r="G36" s="12">
        <v>2037367.88</v>
      </c>
      <c r="H36" s="12">
        <f t="shared" ref="H36" si="49">E36-F36</f>
        <v>1229309.3799999999</v>
      </c>
    </row>
    <row r="37" spans="1:8" x14ac:dyDescent="0.2">
      <c r="A37" s="4"/>
      <c r="B37" s="15" t="s">
        <v>162</v>
      </c>
      <c r="C37" s="12">
        <v>4995188.75</v>
      </c>
      <c r="D37" s="12">
        <v>-659640.11</v>
      </c>
      <c r="E37" s="12">
        <f t="shared" ref="E37" si="50">C37+D37</f>
        <v>4335548.6399999997</v>
      </c>
      <c r="F37" s="12">
        <v>2861459.92</v>
      </c>
      <c r="G37" s="12">
        <v>2861459.92</v>
      </c>
      <c r="H37" s="12">
        <f t="shared" ref="H37" si="51">E37-F37</f>
        <v>1474088.7199999997</v>
      </c>
    </row>
    <row r="38" spans="1:8" x14ac:dyDescent="0.2">
      <c r="A38" s="4"/>
      <c r="B38" s="15" t="s">
        <v>163</v>
      </c>
      <c r="C38" s="12">
        <v>317792.12</v>
      </c>
      <c r="D38" s="12">
        <v>415300</v>
      </c>
      <c r="E38" s="12">
        <f t="shared" ref="E38" si="52">C38+D38</f>
        <v>733092.12</v>
      </c>
      <c r="F38" s="12">
        <v>638601.85</v>
      </c>
      <c r="G38" s="12">
        <v>638601.85</v>
      </c>
      <c r="H38" s="12">
        <f t="shared" ref="H38" si="53">E38-F38</f>
        <v>94490.270000000019</v>
      </c>
    </row>
    <row r="39" spans="1:8" x14ac:dyDescent="0.2">
      <c r="A39" s="4"/>
      <c r="B39" s="15" t="s">
        <v>164</v>
      </c>
      <c r="C39" s="12">
        <v>829171.97</v>
      </c>
      <c r="D39" s="12">
        <v>1200000.05</v>
      </c>
      <c r="E39" s="12">
        <f t="shared" ref="E39" si="54">C39+D39</f>
        <v>2029172.02</v>
      </c>
      <c r="F39" s="12">
        <v>1613045.2</v>
      </c>
      <c r="G39" s="12">
        <v>1613045.2</v>
      </c>
      <c r="H39" s="12">
        <f t="shared" ref="H39" si="55">E39-F39</f>
        <v>416126.82000000007</v>
      </c>
    </row>
    <row r="40" spans="1:8" x14ac:dyDescent="0.2">
      <c r="A40" s="4"/>
      <c r="B40" s="15" t="s">
        <v>165</v>
      </c>
      <c r="C40" s="12">
        <v>211682.4</v>
      </c>
      <c r="D40" s="12">
        <v>638.1</v>
      </c>
      <c r="E40" s="12">
        <f t="shared" ref="E40" si="56">C40+D40</f>
        <v>212320.5</v>
      </c>
      <c r="F40" s="12">
        <v>112487.65</v>
      </c>
      <c r="G40" s="12">
        <v>112487.65</v>
      </c>
      <c r="H40" s="12">
        <f t="shared" ref="H40" si="57">E40-F40</f>
        <v>99832.85</v>
      </c>
    </row>
    <row r="41" spans="1:8" x14ac:dyDescent="0.2">
      <c r="A41" s="4"/>
      <c r="B41" s="15" t="s">
        <v>166</v>
      </c>
      <c r="C41" s="12">
        <v>42116326.140000001</v>
      </c>
      <c r="D41" s="12">
        <v>92708797.790000007</v>
      </c>
      <c r="E41" s="12">
        <f t="shared" ref="E41" si="58">C41+D41</f>
        <v>134825123.93000001</v>
      </c>
      <c r="F41" s="12">
        <v>91852845.959999993</v>
      </c>
      <c r="G41" s="12">
        <v>86187970.810000002</v>
      </c>
      <c r="H41" s="12">
        <f t="shared" ref="H41" si="59">E41-F41</f>
        <v>42972277.970000014</v>
      </c>
    </row>
    <row r="42" spans="1:8" x14ac:dyDescent="0.2">
      <c r="A42" s="4"/>
      <c r="B42" s="15" t="s">
        <v>167</v>
      </c>
      <c r="C42" s="12">
        <v>2133714.56</v>
      </c>
      <c r="D42" s="12">
        <v>150606.87</v>
      </c>
      <c r="E42" s="12">
        <f t="shared" ref="E42" si="60">C42+D42</f>
        <v>2284321.4300000002</v>
      </c>
      <c r="F42" s="12">
        <v>1510341.75</v>
      </c>
      <c r="G42" s="12">
        <v>1510341.75</v>
      </c>
      <c r="H42" s="12">
        <f t="shared" ref="H42" si="61">E42-F42</f>
        <v>773979.68000000017</v>
      </c>
    </row>
    <row r="43" spans="1:8" x14ac:dyDescent="0.2">
      <c r="A43" s="4"/>
      <c r="B43" s="15" t="s">
        <v>168</v>
      </c>
      <c r="C43" s="12">
        <v>1656679.23</v>
      </c>
      <c r="D43" s="12">
        <v>2583319.5499999998</v>
      </c>
      <c r="E43" s="12">
        <f t="shared" ref="E43" si="62">C43+D43</f>
        <v>4239998.7799999993</v>
      </c>
      <c r="F43" s="12">
        <v>3929646.78</v>
      </c>
      <c r="G43" s="12">
        <v>3929646.78</v>
      </c>
      <c r="H43" s="12">
        <f t="shared" ref="H43" si="63">E43-F43</f>
        <v>310351.99999999953</v>
      </c>
    </row>
    <row r="44" spans="1:8" x14ac:dyDescent="0.2">
      <c r="A44" s="4"/>
      <c r="B44" s="15" t="s">
        <v>169</v>
      </c>
      <c r="C44" s="12">
        <v>325996.24</v>
      </c>
      <c r="D44" s="12">
        <v>2110</v>
      </c>
      <c r="E44" s="12">
        <f t="shared" ref="E44" si="64">C44+D44</f>
        <v>328106.23999999999</v>
      </c>
      <c r="F44" s="12">
        <v>175119.47</v>
      </c>
      <c r="G44" s="12">
        <v>175119.47</v>
      </c>
      <c r="H44" s="12">
        <f t="shared" ref="H44" si="65">E44-F44</f>
        <v>152986.76999999999</v>
      </c>
    </row>
    <row r="45" spans="1:8" x14ac:dyDescent="0.2">
      <c r="A45" s="4"/>
      <c r="B45" s="15" t="s">
        <v>170</v>
      </c>
      <c r="C45" s="12">
        <v>328046.05</v>
      </c>
      <c r="D45" s="12">
        <v>0</v>
      </c>
      <c r="E45" s="12">
        <f t="shared" ref="E45" si="66">C45+D45</f>
        <v>328046.05</v>
      </c>
      <c r="F45" s="12">
        <v>204702.32</v>
      </c>
      <c r="G45" s="12">
        <v>204702.32</v>
      </c>
      <c r="H45" s="12">
        <f t="shared" ref="H45" si="67">E45-F45</f>
        <v>123343.72999999998</v>
      </c>
    </row>
    <row r="46" spans="1:8" x14ac:dyDescent="0.2">
      <c r="A46" s="4"/>
      <c r="B46" s="15" t="s">
        <v>171</v>
      </c>
      <c r="C46" s="12">
        <v>1000952.11</v>
      </c>
      <c r="D46" s="12">
        <v>-527426.26</v>
      </c>
      <c r="E46" s="12">
        <f t="shared" ref="E46" si="68">C46+D46</f>
        <v>473525.85</v>
      </c>
      <c r="F46" s="12">
        <v>473375.85</v>
      </c>
      <c r="G46" s="12">
        <v>473375.85</v>
      </c>
      <c r="H46" s="12">
        <f t="shared" ref="H46" si="69">E46-F46</f>
        <v>150</v>
      </c>
    </row>
    <row r="47" spans="1:8" x14ac:dyDescent="0.2">
      <c r="A47" s="4"/>
      <c r="B47" s="15" t="s">
        <v>172</v>
      </c>
      <c r="C47" s="12">
        <v>495929.8</v>
      </c>
      <c r="D47" s="12">
        <v>0</v>
      </c>
      <c r="E47" s="12">
        <f t="shared" ref="E47" si="70">C47+D47</f>
        <v>495929.8</v>
      </c>
      <c r="F47" s="12">
        <v>309739.87</v>
      </c>
      <c r="G47" s="12">
        <v>309739.87</v>
      </c>
      <c r="H47" s="12">
        <f t="shared" ref="H47" si="71">E47-F47</f>
        <v>186189.93</v>
      </c>
    </row>
    <row r="48" spans="1:8" x14ac:dyDescent="0.2">
      <c r="A48" s="4"/>
      <c r="B48" s="15" t="s">
        <v>173</v>
      </c>
      <c r="C48" s="12">
        <v>1308602.3</v>
      </c>
      <c r="D48" s="12">
        <v>-242580.87</v>
      </c>
      <c r="E48" s="12">
        <f t="shared" ref="E48" si="72">C48+D48</f>
        <v>1066021.4300000002</v>
      </c>
      <c r="F48" s="12">
        <v>520917.49</v>
      </c>
      <c r="G48" s="12">
        <v>520917.49</v>
      </c>
      <c r="H48" s="12">
        <f t="shared" ref="H48" si="73">E48-F48</f>
        <v>545103.94000000018</v>
      </c>
    </row>
    <row r="49" spans="1:8" x14ac:dyDescent="0.2">
      <c r="A49" s="4"/>
      <c r="B49" s="15" t="s">
        <v>174</v>
      </c>
      <c r="C49" s="12">
        <v>2699090.24</v>
      </c>
      <c r="D49" s="12">
        <v>13331.29</v>
      </c>
      <c r="E49" s="12">
        <f t="shared" ref="E49" si="74">C49+D49</f>
        <v>2712421.5300000003</v>
      </c>
      <c r="F49" s="12">
        <v>1777703.46</v>
      </c>
      <c r="G49" s="12">
        <v>1777703.46</v>
      </c>
      <c r="H49" s="12">
        <f t="shared" ref="H49" si="75">E49-F49</f>
        <v>934718.0700000003</v>
      </c>
    </row>
    <row r="50" spans="1:8" x14ac:dyDescent="0.2">
      <c r="A50" s="4"/>
      <c r="B50" s="15" t="s">
        <v>175</v>
      </c>
      <c r="C50" s="12">
        <v>1844066.62</v>
      </c>
      <c r="D50" s="12">
        <v>381086.14</v>
      </c>
      <c r="E50" s="12">
        <f t="shared" ref="E50" si="76">C50+D50</f>
        <v>2225152.7600000002</v>
      </c>
      <c r="F50" s="12">
        <v>1307100.03</v>
      </c>
      <c r="G50" s="12">
        <v>1307100.03</v>
      </c>
      <c r="H50" s="12">
        <f t="shared" ref="H50" si="77">E50-F50</f>
        <v>918052.73000000021</v>
      </c>
    </row>
    <row r="51" spans="1:8" x14ac:dyDescent="0.2">
      <c r="A51" s="4"/>
      <c r="B51" s="15" t="s">
        <v>176</v>
      </c>
      <c r="C51" s="12">
        <v>0</v>
      </c>
      <c r="D51" s="12">
        <v>2333614.87</v>
      </c>
      <c r="E51" s="12">
        <f t="shared" ref="E51" si="78">C51+D51</f>
        <v>2333614.87</v>
      </c>
      <c r="F51" s="12">
        <v>0</v>
      </c>
      <c r="G51" s="12">
        <v>0</v>
      </c>
      <c r="H51" s="12">
        <f t="shared" ref="H51" si="79">E51-F51</f>
        <v>2333614.87</v>
      </c>
    </row>
    <row r="52" spans="1:8" x14ac:dyDescent="0.2">
      <c r="A52" s="4"/>
      <c r="B52" s="15" t="s">
        <v>177</v>
      </c>
      <c r="C52" s="12">
        <v>0</v>
      </c>
      <c r="D52" s="12">
        <v>1066147.55</v>
      </c>
      <c r="E52" s="12">
        <f t="shared" ref="E52" si="80">C52+D52</f>
        <v>1066147.55</v>
      </c>
      <c r="F52" s="12">
        <v>0</v>
      </c>
      <c r="G52" s="12">
        <v>0</v>
      </c>
      <c r="H52" s="12">
        <f t="shared" ref="H52" si="81">E52-F52</f>
        <v>1066147.55</v>
      </c>
    </row>
    <row r="53" spans="1:8" x14ac:dyDescent="0.2">
      <c r="A53" s="4"/>
      <c r="B53" s="15" t="s">
        <v>178</v>
      </c>
      <c r="C53" s="12">
        <v>0</v>
      </c>
      <c r="D53" s="12">
        <v>0</v>
      </c>
      <c r="E53" s="12">
        <f t="shared" ref="E53" si="82">C53+D53</f>
        <v>0</v>
      </c>
      <c r="F53" s="12">
        <v>8300</v>
      </c>
      <c r="G53" s="12">
        <v>8300</v>
      </c>
      <c r="H53" s="12">
        <f t="shared" ref="H53" si="83">E53-F53</f>
        <v>-8300</v>
      </c>
    </row>
    <row r="54" spans="1:8" x14ac:dyDescent="0.2">
      <c r="A54" s="4"/>
      <c r="B54" s="15"/>
      <c r="C54" s="12"/>
      <c r="D54" s="12"/>
      <c r="E54" s="12"/>
      <c r="F54" s="12"/>
      <c r="G54" s="12"/>
      <c r="H54" s="12"/>
    </row>
    <row r="55" spans="1:8" x14ac:dyDescent="0.2">
      <c r="A55" s="17"/>
      <c r="B55" s="31" t="s">
        <v>51</v>
      </c>
      <c r="C55" s="40">
        <f t="shared" ref="C55:H55" si="84">SUM(C6:C54)</f>
        <v>196192841.26000008</v>
      </c>
      <c r="D55" s="40">
        <f t="shared" si="84"/>
        <v>120380615.05000003</v>
      </c>
      <c r="E55" s="40">
        <f t="shared" si="84"/>
        <v>316573456.31</v>
      </c>
      <c r="F55" s="40">
        <f t="shared" si="84"/>
        <v>221190626.12</v>
      </c>
      <c r="G55" s="40">
        <f t="shared" si="84"/>
        <v>213864578.49000001</v>
      </c>
      <c r="H55" s="40">
        <f t="shared" si="84"/>
        <v>95382830.190000027</v>
      </c>
    </row>
    <row r="58" spans="1:8" ht="45" customHeight="1" x14ac:dyDescent="0.2">
      <c r="A58" s="41" t="s">
        <v>179</v>
      </c>
      <c r="B58" s="42"/>
      <c r="C58" s="42"/>
      <c r="D58" s="42"/>
      <c r="E58" s="42"/>
      <c r="F58" s="42"/>
      <c r="G58" s="42"/>
      <c r="H58" s="43"/>
    </row>
    <row r="59" spans="1:8" x14ac:dyDescent="0.2">
      <c r="A59" s="46" t="s">
        <v>52</v>
      </c>
      <c r="B59" s="47"/>
      <c r="C59" s="41" t="s">
        <v>58</v>
      </c>
      <c r="D59" s="42"/>
      <c r="E59" s="42"/>
      <c r="F59" s="42"/>
      <c r="G59" s="43"/>
      <c r="H59" s="44" t="s">
        <v>57</v>
      </c>
    </row>
    <row r="60" spans="1:8" ht="22.5" x14ac:dyDescent="0.2">
      <c r="A60" s="48"/>
      <c r="B60" s="49"/>
      <c r="C60" s="8" t="s">
        <v>53</v>
      </c>
      <c r="D60" s="8" t="s">
        <v>123</v>
      </c>
      <c r="E60" s="8" t="s">
        <v>54</v>
      </c>
      <c r="F60" s="8" t="s">
        <v>55</v>
      </c>
      <c r="G60" s="8" t="s">
        <v>56</v>
      </c>
      <c r="H60" s="45"/>
    </row>
    <row r="61" spans="1:8" x14ac:dyDescent="0.2">
      <c r="A61" s="50"/>
      <c r="B61" s="51"/>
      <c r="C61" s="9">
        <v>1</v>
      </c>
      <c r="D61" s="9">
        <v>2</v>
      </c>
      <c r="E61" s="9" t="s">
        <v>124</v>
      </c>
      <c r="F61" s="9">
        <v>4</v>
      </c>
      <c r="G61" s="9">
        <v>5</v>
      </c>
      <c r="H61" s="9" t="s">
        <v>125</v>
      </c>
    </row>
    <row r="62" spans="1:8" x14ac:dyDescent="0.2">
      <c r="A62" s="4"/>
      <c r="B62" s="2" t="s">
        <v>8</v>
      </c>
      <c r="C62" s="12">
        <v>0</v>
      </c>
      <c r="D62" s="12">
        <v>0</v>
      </c>
      <c r="E62" s="12">
        <f>C62+D62</f>
        <v>0</v>
      </c>
      <c r="F62" s="12">
        <v>0</v>
      </c>
      <c r="G62" s="12">
        <v>0</v>
      </c>
      <c r="H62" s="12">
        <f>E62-F62</f>
        <v>0</v>
      </c>
    </row>
    <row r="63" spans="1:8" x14ac:dyDescent="0.2">
      <c r="A63" s="4"/>
      <c r="B63" s="2" t="s">
        <v>9</v>
      </c>
      <c r="C63" s="12">
        <v>0</v>
      </c>
      <c r="D63" s="12">
        <v>0</v>
      </c>
      <c r="E63" s="12">
        <f t="shared" ref="E63:E65" si="85">C63+D63</f>
        <v>0</v>
      </c>
      <c r="F63" s="12">
        <v>0</v>
      </c>
      <c r="G63" s="12">
        <v>0</v>
      </c>
      <c r="H63" s="12">
        <f t="shared" ref="H63:H65" si="86">E63-F63</f>
        <v>0</v>
      </c>
    </row>
    <row r="64" spans="1:8" x14ac:dyDescent="0.2">
      <c r="A64" s="4"/>
      <c r="B64" s="2" t="s">
        <v>10</v>
      </c>
      <c r="C64" s="12">
        <v>0</v>
      </c>
      <c r="D64" s="12">
        <v>0</v>
      </c>
      <c r="E64" s="12">
        <f t="shared" si="85"/>
        <v>0</v>
      </c>
      <c r="F64" s="12">
        <v>0</v>
      </c>
      <c r="G64" s="12">
        <v>0</v>
      </c>
      <c r="H64" s="12">
        <f t="shared" si="86"/>
        <v>0</v>
      </c>
    </row>
    <row r="65" spans="1:8" x14ac:dyDescent="0.2">
      <c r="A65" s="4"/>
      <c r="B65" s="2" t="s">
        <v>127</v>
      </c>
      <c r="C65" s="12">
        <v>0</v>
      </c>
      <c r="D65" s="12">
        <v>0</v>
      </c>
      <c r="E65" s="12">
        <f t="shared" si="85"/>
        <v>0</v>
      </c>
      <c r="F65" s="12">
        <v>0</v>
      </c>
      <c r="G65" s="12">
        <v>0</v>
      </c>
      <c r="H65" s="12">
        <f t="shared" si="86"/>
        <v>0</v>
      </c>
    </row>
    <row r="66" spans="1:8" x14ac:dyDescent="0.2">
      <c r="A66" s="17"/>
      <c r="B66" s="31" t="s">
        <v>51</v>
      </c>
      <c r="C66" s="40">
        <f t="shared" ref="C66:H66" si="87">SUM(C62:C65)</f>
        <v>0</v>
      </c>
      <c r="D66" s="40">
        <f t="shared" si="87"/>
        <v>0</v>
      </c>
      <c r="E66" s="40">
        <f t="shared" si="87"/>
        <v>0</v>
      </c>
      <c r="F66" s="40">
        <f t="shared" si="87"/>
        <v>0</v>
      </c>
      <c r="G66" s="40">
        <f t="shared" si="87"/>
        <v>0</v>
      </c>
      <c r="H66" s="40">
        <f t="shared" si="87"/>
        <v>0</v>
      </c>
    </row>
    <row r="69" spans="1:8" ht="45" customHeight="1" x14ac:dyDescent="0.2">
      <c r="A69" s="41" t="s">
        <v>179</v>
      </c>
      <c r="B69" s="42"/>
      <c r="C69" s="42"/>
      <c r="D69" s="42"/>
      <c r="E69" s="42"/>
      <c r="F69" s="42"/>
      <c r="G69" s="42"/>
      <c r="H69" s="43"/>
    </row>
    <row r="70" spans="1:8" x14ac:dyDescent="0.2">
      <c r="A70" s="46" t="s">
        <v>52</v>
      </c>
      <c r="B70" s="47"/>
      <c r="C70" s="41" t="s">
        <v>58</v>
      </c>
      <c r="D70" s="42"/>
      <c r="E70" s="42"/>
      <c r="F70" s="42"/>
      <c r="G70" s="43"/>
      <c r="H70" s="44" t="s">
        <v>57</v>
      </c>
    </row>
    <row r="71" spans="1:8" ht="22.5" x14ac:dyDescent="0.2">
      <c r="A71" s="48"/>
      <c r="B71" s="49"/>
      <c r="C71" s="8" t="s">
        <v>53</v>
      </c>
      <c r="D71" s="8" t="s">
        <v>123</v>
      </c>
      <c r="E71" s="8" t="s">
        <v>54</v>
      </c>
      <c r="F71" s="8" t="s">
        <v>55</v>
      </c>
      <c r="G71" s="8" t="s">
        <v>56</v>
      </c>
      <c r="H71" s="45"/>
    </row>
    <row r="72" spans="1:8" x14ac:dyDescent="0.2">
      <c r="A72" s="50"/>
      <c r="B72" s="51"/>
      <c r="C72" s="9">
        <v>1</v>
      </c>
      <c r="D72" s="9">
        <v>2</v>
      </c>
      <c r="E72" s="9" t="s">
        <v>124</v>
      </c>
      <c r="F72" s="9">
        <v>4</v>
      </c>
      <c r="G72" s="9">
        <v>5</v>
      </c>
      <c r="H72" s="9" t="s">
        <v>125</v>
      </c>
    </row>
    <row r="73" spans="1:8" x14ac:dyDescent="0.2">
      <c r="A73" s="4"/>
      <c r="B73" s="19" t="s">
        <v>12</v>
      </c>
      <c r="C73" s="12">
        <v>0</v>
      </c>
      <c r="D73" s="12">
        <v>0</v>
      </c>
      <c r="E73" s="12">
        <f t="shared" ref="E73:E79" si="88">C73+D73</f>
        <v>0</v>
      </c>
      <c r="F73" s="12">
        <v>0</v>
      </c>
      <c r="G73" s="12">
        <v>0</v>
      </c>
      <c r="H73" s="12">
        <f t="shared" ref="H73:H79" si="89">E73-F73</f>
        <v>0</v>
      </c>
    </row>
    <row r="74" spans="1:8" x14ac:dyDescent="0.2">
      <c r="A74" s="4"/>
      <c r="B74" s="19" t="s">
        <v>11</v>
      </c>
      <c r="C74" s="12">
        <v>0</v>
      </c>
      <c r="D74" s="12">
        <v>0</v>
      </c>
      <c r="E74" s="12">
        <f t="shared" si="88"/>
        <v>0</v>
      </c>
      <c r="F74" s="12">
        <v>0</v>
      </c>
      <c r="G74" s="12">
        <v>0</v>
      </c>
      <c r="H74" s="12">
        <f t="shared" si="89"/>
        <v>0</v>
      </c>
    </row>
    <row r="75" spans="1:8" x14ac:dyDescent="0.2">
      <c r="A75" s="4"/>
      <c r="B75" s="19" t="s">
        <v>13</v>
      </c>
      <c r="C75" s="12">
        <v>0</v>
      </c>
      <c r="D75" s="12">
        <v>0</v>
      </c>
      <c r="E75" s="12">
        <f t="shared" si="88"/>
        <v>0</v>
      </c>
      <c r="F75" s="12">
        <v>0</v>
      </c>
      <c r="G75" s="12">
        <v>0</v>
      </c>
      <c r="H75" s="12">
        <f t="shared" si="89"/>
        <v>0</v>
      </c>
    </row>
    <row r="76" spans="1:8" x14ac:dyDescent="0.2">
      <c r="A76" s="4"/>
      <c r="B76" s="19" t="s">
        <v>25</v>
      </c>
      <c r="C76" s="12">
        <v>0</v>
      </c>
      <c r="D76" s="12">
        <v>0</v>
      </c>
      <c r="E76" s="12">
        <f t="shared" si="88"/>
        <v>0</v>
      </c>
      <c r="F76" s="12">
        <v>0</v>
      </c>
      <c r="G76" s="12">
        <v>0</v>
      </c>
      <c r="H76" s="12">
        <f t="shared" si="89"/>
        <v>0</v>
      </c>
    </row>
    <row r="77" spans="1:8" ht="11.25" customHeight="1" x14ac:dyDescent="0.2">
      <c r="A77" s="4"/>
      <c r="B77" s="19" t="s">
        <v>26</v>
      </c>
      <c r="C77" s="12">
        <v>0</v>
      </c>
      <c r="D77" s="12">
        <v>0</v>
      </c>
      <c r="E77" s="12">
        <f t="shared" si="88"/>
        <v>0</v>
      </c>
      <c r="F77" s="12">
        <v>0</v>
      </c>
      <c r="G77" s="12">
        <v>0</v>
      </c>
      <c r="H77" s="12">
        <f t="shared" si="89"/>
        <v>0</v>
      </c>
    </row>
    <row r="78" spans="1:8" x14ac:dyDescent="0.2">
      <c r="A78" s="4"/>
      <c r="B78" s="19" t="s">
        <v>33</v>
      </c>
      <c r="C78" s="12">
        <v>0</v>
      </c>
      <c r="D78" s="12">
        <v>0</v>
      </c>
      <c r="E78" s="12">
        <f t="shared" si="88"/>
        <v>0</v>
      </c>
      <c r="F78" s="12">
        <v>0</v>
      </c>
      <c r="G78" s="12">
        <v>0</v>
      </c>
      <c r="H78" s="12">
        <f t="shared" si="89"/>
        <v>0</v>
      </c>
    </row>
    <row r="79" spans="1:8" x14ac:dyDescent="0.2">
      <c r="A79" s="4"/>
      <c r="B79" s="19" t="s">
        <v>14</v>
      </c>
      <c r="C79" s="12">
        <v>0</v>
      </c>
      <c r="D79" s="12">
        <v>0</v>
      </c>
      <c r="E79" s="12">
        <f t="shared" si="88"/>
        <v>0</v>
      </c>
      <c r="F79" s="12">
        <v>0</v>
      </c>
      <c r="G79" s="12">
        <v>0</v>
      </c>
      <c r="H79" s="12">
        <f t="shared" si="89"/>
        <v>0</v>
      </c>
    </row>
    <row r="80" spans="1:8" x14ac:dyDescent="0.2">
      <c r="A80" s="17"/>
      <c r="B80" s="31" t="s">
        <v>51</v>
      </c>
      <c r="C80" s="40">
        <f t="shared" ref="C80:H80" si="90">SUM(C73:C79)</f>
        <v>0</v>
      </c>
      <c r="D80" s="40">
        <f t="shared" si="90"/>
        <v>0</v>
      </c>
      <c r="E80" s="40">
        <f t="shared" si="90"/>
        <v>0</v>
      </c>
      <c r="F80" s="40">
        <f t="shared" si="90"/>
        <v>0</v>
      </c>
      <c r="G80" s="40">
        <f t="shared" si="90"/>
        <v>0</v>
      </c>
      <c r="H80" s="40">
        <f t="shared" si="90"/>
        <v>0</v>
      </c>
    </row>
    <row r="82" spans="1:1" x14ac:dyDescent="0.2">
      <c r="A82" s="1" t="s">
        <v>126</v>
      </c>
    </row>
  </sheetData>
  <sheetProtection formatCells="0" formatColumns="0" formatRows="0" insertRows="0" deleteRows="0" autoFilter="0"/>
  <mergeCells count="12">
    <mergeCell ref="A1:H1"/>
    <mergeCell ref="A2:B4"/>
    <mergeCell ref="A58:H58"/>
    <mergeCell ref="A59:B61"/>
    <mergeCell ref="C2:G2"/>
    <mergeCell ref="H2:H3"/>
    <mergeCell ref="A69:H69"/>
    <mergeCell ref="A70:B72"/>
    <mergeCell ref="C70:G70"/>
    <mergeCell ref="H70:H71"/>
    <mergeCell ref="C59:G59"/>
    <mergeCell ref="H59:H60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workbookViewId="0">
      <selection activeCell="B42" sqref="B42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41" t="s">
        <v>180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52</v>
      </c>
      <c r="B2" s="47"/>
      <c r="C2" s="41" t="s">
        <v>58</v>
      </c>
      <c r="D2" s="42"/>
      <c r="E2" s="42"/>
      <c r="F2" s="42"/>
      <c r="G2" s="43"/>
      <c r="H2" s="44" t="s">
        <v>57</v>
      </c>
    </row>
    <row r="3" spans="1:8" ht="24.95" customHeight="1" x14ac:dyDescent="0.2">
      <c r="A3" s="48"/>
      <c r="B3" s="49"/>
      <c r="C3" s="8" t="s">
        <v>53</v>
      </c>
      <c r="D3" s="8" t="s">
        <v>123</v>
      </c>
      <c r="E3" s="8" t="s">
        <v>54</v>
      </c>
      <c r="F3" s="8" t="s">
        <v>55</v>
      </c>
      <c r="G3" s="8" t="s">
        <v>56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124</v>
      </c>
      <c r="F4" s="9">
        <v>4</v>
      </c>
      <c r="G4" s="9">
        <v>5</v>
      </c>
      <c r="H4" s="9" t="s">
        <v>125</v>
      </c>
    </row>
    <row r="5" spans="1:8" x14ac:dyDescent="0.2">
      <c r="A5" s="24" t="s">
        <v>15</v>
      </c>
      <c r="B5" s="23"/>
      <c r="C5" s="35">
        <f t="shared" ref="C5:H5" si="0">SUM(C6:C13)</f>
        <v>92062276.609999999</v>
      </c>
      <c r="D5" s="35">
        <f t="shared" si="0"/>
        <v>8640265.7800000012</v>
      </c>
      <c r="E5" s="35">
        <f t="shared" si="0"/>
        <v>100702542.39</v>
      </c>
      <c r="F5" s="35">
        <f t="shared" si="0"/>
        <v>67218987.239999995</v>
      </c>
      <c r="G5" s="35">
        <f t="shared" si="0"/>
        <v>66213814.760000005</v>
      </c>
      <c r="H5" s="35">
        <f t="shared" si="0"/>
        <v>33483555.149999995</v>
      </c>
    </row>
    <row r="6" spans="1:8" x14ac:dyDescent="0.2">
      <c r="A6" s="22"/>
      <c r="B6" s="25" t="s">
        <v>41</v>
      </c>
      <c r="C6" s="12">
        <v>7322414.46</v>
      </c>
      <c r="D6" s="12">
        <v>3465751.41</v>
      </c>
      <c r="E6" s="12">
        <f>C6+D6</f>
        <v>10788165.870000001</v>
      </c>
      <c r="F6" s="12">
        <v>6191980.7400000002</v>
      </c>
      <c r="G6" s="12">
        <v>6191980.7400000002</v>
      </c>
      <c r="H6" s="12">
        <f>E6-F6</f>
        <v>4596185.1300000008</v>
      </c>
    </row>
    <row r="7" spans="1:8" x14ac:dyDescent="0.2">
      <c r="A7" s="22"/>
      <c r="B7" s="25" t="s">
        <v>16</v>
      </c>
      <c r="C7" s="12">
        <v>356429.81</v>
      </c>
      <c r="D7" s="12">
        <v>0</v>
      </c>
      <c r="E7" s="12">
        <f t="shared" ref="E7:E13" si="1">C7+D7</f>
        <v>356429.81</v>
      </c>
      <c r="F7" s="12">
        <v>239970.23</v>
      </c>
      <c r="G7" s="12">
        <v>239970.23</v>
      </c>
      <c r="H7" s="12">
        <f t="shared" ref="H7:H13" si="2">E7-F7</f>
        <v>116459.57999999999</v>
      </c>
    </row>
    <row r="8" spans="1:8" x14ac:dyDescent="0.2">
      <c r="A8" s="22"/>
      <c r="B8" s="25" t="s">
        <v>128</v>
      </c>
      <c r="C8" s="12">
        <v>10141950.5</v>
      </c>
      <c r="D8" s="12">
        <v>3260525</v>
      </c>
      <c r="E8" s="12">
        <f t="shared" si="1"/>
        <v>13402475.5</v>
      </c>
      <c r="F8" s="12">
        <v>7855314.75</v>
      </c>
      <c r="G8" s="12">
        <v>7855314.75</v>
      </c>
      <c r="H8" s="12">
        <f t="shared" si="2"/>
        <v>5547160.75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20699153.780000001</v>
      </c>
      <c r="D10" s="12">
        <v>-2923731.67</v>
      </c>
      <c r="E10" s="12">
        <f t="shared" si="1"/>
        <v>17775422.109999999</v>
      </c>
      <c r="F10" s="12">
        <v>14381598.75</v>
      </c>
      <c r="G10" s="12">
        <v>14362426.27</v>
      </c>
      <c r="H10" s="12">
        <f t="shared" si="2"/>
        <v>3393823.3599999994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28355530.48</v>
      </c>
      <c r="D12" s="12">
        <v>-273206.21000000002</v>
      </c>
      <c r="E12" s="12">
        <f t="shared" si="1"/>
        <v>28082324.27</v>
      </c>
      <c r="F12" s="12">
        <v>16600774.9</v>
      </c>
      <c r="G12" s="12">
        <v>15614774.9</v>
      </c>
      <c r="H12" s="12">
        <f t="shared" si="2"/>
        <v>11481549.369999999</v>
      </c>
    </row>
    <row r="13" spans="1:8" x14ac:dyDescent="0.2">
      <c r="A13" s="22"/>
      <c r="B13" s="25" t="s">
        <v>18</v>
      </c>
      <c r="C13" s="12">
        <v>25186797.579999998</v>
      </c>
      <c r="D13" s="12">
        <v>5110927.25</v>
      </c>
      <c r="E13" s="12">
        <f t="shared" si="1"/>
        <v>30297724.829999998</v>
      </c>
      <c r="F13" s="12">
        <v>21949347.870000001</v>
      </c>
      <c r="G13" s="12">
        <v>21949347.870000001</v>
      </c>
      <c r="H13" s="12">
        <f t="shared" si="2"/>
        <v>8348376.9599999972</v>
      </c>
    </row>
    <row r="14" spans="1:8" x14ac:dyDescent="0.2">
      <c r="A14" s="24" t="s">
        <v>19</v>
      </c>
      <c r="B14" s="26"/>
      <c r="C14" s="35">
        <f t="shared" ref="C14:H14" si="3">SUM(C15:C21)</f>
        <v>87840355.159999996</v>
      </c>
      <c r="D14" s="35">
        <f t="shared" si="3"/>
        <v>106254488.90000002</v>
      </c>
      <c r="E14" s="35">
        <f t="shared" si="3"/>
        <v>194094844.06</v>
      </c>
      <c r="F14" s="35">
        <f t="shared" si="3"/>
        <v>138288627.43000001</v>
      </c>
      <c r="G14" s="35">
        <f t="shared" si="3"/>
        <v>131967752.28</v>
      </c>
      <c r="H14" s="35">
        <f t="shared" si="3"/>
        <v>55806216.630000018</v>
      </c>
    </row>
    <row r="15" spans="1:8" x14ac:dyDescent="0.2">
      <c r="A15" s="22"/>
      <c r="B15" s="25" t="s">
        <v>43</v>
      </c>
      <c r="C15" s="12">
        <v>0</v>
      </c>
      <c r="D15" s="12">
        <v>8807439.5399999991</v>
      </c>
      <c r="E15" s="12">
        <f>C15+D15</f>
        <v>8807439.5399999991</v>
      </c>
      <c r="F15" s="12">
        <v>4133093.52</v>
      </c>
      <c r="G15" s="12">
        <v>4133093.52</v>
      </c>
      <c r="H15" s="12">
        <f t="shared" ref="H15:H21" si="4">E15-F15</f>
        <v>4674346.0199999996</v>
      </c>
    </row>
    <row r="16" spans="1:8" x14ac:dyDescent="0.2">
      <c r="A16" s="22"/>
      <c r="B16" s="25" t="s">
        <v>27</v>
      </c>
      <c r="C16" s="12">
        <v>75537375.159999996</v>
      </c>
      <c r="D16" s="12">
        <v>71712116.760000005</v>
      </c>
      <c r="E16" s="12">
        <f t="shared" ref="E16:E21" si="5">C16+D16</f>
        <v>147249491.92000002</v>
      </c>
      <c r="F16" s="12">
        <v>108117778.52</v>
      </c>
      <c r="G16" s="12">
        <v>101912903.37</v>
      </c>
      <c r="H16" s="12">
        <f t="shared" si="4"/>
        <v>39131713.400000021</v>
      </c>
    </row>
    <row r="17" spans="1:8" x14ac:dyDescent="0.2">
      <c r="A17" s="22"/>
      <c r="B17" s="25" t="s">
        <v>20</v>
      </c>
      <c r="C17" s="12">
        <v>416724.57</v>
      </c>
      <c r="D17" s="12">
        <v>0</v>
      </c>
      <c r="E17" s="12">
        <f t="shared" si="5"/>
        <v>416724.57</v>
      </c>
      <c r="F17" s="12">
        <v>101434.08</v>
      </c>
      <c r="G17" s="12">
        <v>101434.08</v>
      </c>
      <c r="H17" s="12">
        <f t="shared" si="4"/>
        <v>315290.49</v>
      </c>
    </row>
    <row r="18" spans="1:8" x14ac:dyDescent="0.2">
      <c r="A18" s="22"/>
      <c r="B18" s="25" t="s">
        <v>44</v>
      </c>
      <c r="C18" s="12">
        <v>5278887.01</v>
      </c>
      <c r="D18" s="12">
        <v>14035976.640000001</v>
      </c>
      <c r="E18" s="12">
        <f t="shared" si="5"/>
        <v>19314863.649999999</v>
      </c>
      <c r="F18" s="12">
        <v>8543463.9199999999</v>
      </c>
      <c r="G18" s="12">
        <v>8543463.9199999999</v>
      </c>
      <c r="H18" s="12">
        <f t="shared" si="4"/>
        <v>10771399.729999999</v>
      </c>
    </row>
    <row r="19" spans="1:8" x14ac:dyDescent="0.2">
      <c r="A19" s="22"/>
      <c r="B19" s="25" t="s">
        <v>45</v>
      </c>
      <c r="C19" s="12">
        <v>2258871.35</v>
      </c>
      <c r="D19" s="12">
        <v>-84393.35</v>
      </c>
      <c r="E19" s="12">
        <f t="shared" si="5"/>
        <v>2174478</v>
      </c>
      <c r="F19" s="12">
        <v>1613997.78</v>
      </c>
      <c r="G19" s="12">
        <v>1613997.78</v>
      </c>
      <c r="H19" s="12">
        <f t="shared" si="4"/>
        <v>560480.22</v>
      </c>
    </row>
    <row r="20" spans="1:8" x14ac:dyDescent="0.2">
      <c r="A20" s="22"/>
      <c r="B20" s="25" t="s">
        <v>46</v>
      </c>
      <c r="C20" s="12">
        <v>4348497.07</v>
      </c>
      <c r="D20" s="12">
        <v>11783349.310000001</v>
      </c>
      <c r="E20" s="12">
        <f t="shared" si="5"/>
        <v>16131846.380000001</v>
      </c>
      <c r="F20" s="12">
        <v>15778859.609999999</v>
      </c>
      <c r="G20" s="12">
        <v>15662859.609999999</v>
      </c>
      <c r="H20" s="12">
        <f t="shared" si="4"/>
        <v>352986.77000000142</v>
      </c>
    </row>
    <row r="21" spans="1:8" x14ac:dyDescent="0.2">
      <c r="A21" s="22"/>
      <c r="B21" s="25" t="s">
        <v>4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24" t="s">
        <v>47</v>
      </c>
      <c r="B22" s="26"/>
      <c r="C22" s="35">
        <f t="shared" ref="C22:H22" si="6">SUM(C23:C31)</f>
        <v>4790209.4899999993</v>
      </c>
      <c r="D22" s="35">
        <f t="shared" si="6"/>
        <v>5485860.3699999992</v>
      </c>
      <c r="E22" s="35">
        <f t="shared" si="6"/>
        <v>10276069.860000001</v>
      </c>
      <c r="F22" s="35">
        <f t="shared" si="6"/>
        <v>6739536.4499999993</v>
      </c>
      <c r="G22" s="35">
        <f t="shared" si="6"/>
        <v>6739536.4499999993</v>
      </c>
      <c r="H22" s="35">
        <f t="shared" si="6"/>
        <v>3536533.4099999997</v>
      </c>
    </row>
    <row r="23" spans="1:8" x14ac:dyDescent="0.2">
      <c r="A23" s="22"/>
      <c r="B23" s="25" t="s">
        <v>28</v>
      </c>
      <c r="C23" s="12">
        <v>1636648.35</v>
      </c>
      <c r="D23" s="12">
        <v>-242580.87</v>
      </c>
      <c r="E23" s="12">
        <f>C23+D23</f>
        <v>1394067.48</v>
      </c>
      <c r="F23" s="12">
        <v>725619.81</v>
      </c>
      <c r="G23" s="12">
        <v>725619.81</v>
      </c>
      <c r="H23" s="12">
        <f t="shared" ref="H23:H31" si="7">E23-F23</f>
        <v>668447.66999999993</v>
      </c>
    </row>
    <row r="24" spans="1:8" x14ac:dyDescent="0.2">
      <c r="A24" s="22"/>
      <c r="B24" s="25" t="s">
        <v>23</v>
      </c>
      <c r="C24" s="12">
        <v>2657631.34</v>
      </c>
      <c r="D24" s="12">
        <v>3115538.84</v>
      </c>
      <c r="E24" s="12">
        <f t="shared" ref="E24:E31" si="8">C24+D24</f>
        <v>5773170.1799999997</v>
      </c>
      <c r="F24" s="12">
        <v>4403022.63</v>
      </c>
      <c r="G24" s="12">
        <v>4403022.63</v>
      </c>
      <c r="H24" s="12">
        <f t="shared" si="7"/>
        <v>1370147.5499999998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2612902.4</v>
      </c>
      <c r="E27" s="12">
        <f t="shared" si="8"/>
        <v>2612902.4</v>
      </c>
      <c r="F27" s="12">
        <v>1301154.1399999999</v>
      </c>
      <c r="G27" s="12">
        <v>1301154.1399999999</v>
      </c>
      <c r="H27" s="12">
        <f t="shared" si="7"/>
        <v>1311748.26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495929.8</v>
      </c>
      <c r="D29" s="12">
        <v>0</v>
      </c>
      <c r="E29" s="12">
        <f t="shared" si="8"/>
        <v>495929.8</v>
      </c>
      <c r="F29" s="12">
        <v>309739.87</v>
      </c>
      <c r="G29" s="12">
        <v>309739.87</v>
      </c>
      <c r="H29" s="12">
        <f t="shared" si="7"/>
        <v>186189.93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11500000</v>
      </c>
      <c r="D32" s="35">
        <f t="shared" si="9"/>
        <v>0</v>
      </c>
      <c r="E32" s="35">
        <f t="shared" si="9"/>
        <v>11500000</v>
      </c>
      <c r="F32" s="35">
        <f t="shared" si="9"/>
        <v>8926875</v>
      </c>
      <c r="G32" s="35">
        <f t="shared" si="9"/>
        <v>8926875</v>
      </c>
      <c r="H32" s="35">
        <f t="shared" si="9"/>
        <v>2573125</v>
      </c>
    </row>
    <row r="33" spans="1:8" x14ac:dyDescent="0.2">
      <c r="A33" s="22"/>
      <c r="B33" s="25" t="s">
        <v>50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8" ht="11.25" customHeight="1" x14ac:dyDescent="0.2">
      <c r="A34" s="22"/>
      <c r="B34" s="25" t="s">
        <v>24</v>
      </c>
      <c r="C34" s="12">
        <v>11500000</v>
      </c>
      <c r="D34" s="12">
        <v>0</v>
      </c>
      <c r="E34" s="12">
        <f t="shared" ref="E34:E36" si="11">C34+D34</f>
        <v>11500000</v>
      </c>
      <c r="F34" s="12">
        <v>8926875</v>
      </c>
      <c r="G34" s="12">
        <v>8926875</v>
      </c>
      <c r="H34" s="12">
        <f t="shared" si="10"/>
        <v>2573125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51</v>
      </c>
      <c r="C37" s="40">
        <f t="shared" ref="C37:H37" si="12">SUM(C32+C22+C14+C5)</f>
        <v>196192841.25999999</v>
      </c>
      <c r="D37" s="40">
        <f t="shared" si="12"/>
        <v>120380615.05000003</v>
      </c>
      <c r="E37" s="40">
        <f t="shared" si="12"/>
        <v>316573456.31</v>
      </c>
      <c r="F37" s="40">
        <f t="shared" si="12"/>
        <v>221174026.12</v>
      </c>
      <c r="G37" s="40">
        <f t="shared" si="12"/>
        <v>213847978.49000001</v>
      </c>
      <c r="H37" s="40">
        <f t="shared" si="12"/>
        <v>95399430.190000013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126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2018-07-14T22:21:14Z</cp:lastPrinted>
  <dcterms:created xsi:type="dcterms:W3CDTF">2014-02-10T03:37:14Z</dcterms:created>
  <dcterms:modified xsi:type="dcterms:W3CDTF">2022-12-02T16:45:51Z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